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俯卧位通气治疗" sheetId="1" r:id="rId1"/>
    <sheet name="干眼病眼表检查" sheetId="2" r:id="rId2"/>
    <sheet name="术中神经电生理监测" sheetId="3" r:id="rId3"/>
    <sheet name="药学门诊诊查费(主管及以下药师)" sheetId="4" r:id="rId4"/>
    <sheet name="药学门诊诊查费(副主任药师)" sheetId="5" r:id="rId5"/>
    <sheet name="药学门诊诊查费(主任药师)"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<sst xmlns="http://schemas.openxmlformats.org/spreadsheetml/2006/main" count="445" uniqueCount="131">
  <si>
    <t>附件2：</t>
  </si>
  <si>
    <t>楚雄州中医医院新增医疗服务价格项目成本测算表</t>
  </si>
  <si>
    <t>填报单位（签章）：楚雄彝族自治州中医医院</t>
  </si>
  <si>
    <t>所属学科：        重症医学科</t>
  </si>
  <si>
    <t>填报日期：         2025   年 5 月 16 日</t>
  </si>
  <si>
    <t>项目情况</t>
  </si>
  <si>
    <t>项目名称：俯卧位通气治疗</t>
  </si>
  <si>
    <t>计价单位</t>
  </si>
  <si>
    <t>次</t>
  </si>
  <si>
    <t>项目内涵及主要操作</t>
  </si>
  <si>
    <t>通过将正在进行有创通气的患者的体位调整为俯卧位，以纠正严重低氧血症和改善临床预后。含评估患者情况、翻转体位、调整各种管路连线、观察记录等。</t>
  </si>
  <si>
    <t>除外内容</t>
  </si>
  <si>
    <t>成本费用</t>
  </si>
  <si>
    <t>基本人力消耗</t>
  </si>
  <si>
    <t>操作人数</t>
  </si>
  <si>
    <t>月平均工资（元）</t>
  </si>
  <si>
    <t>操作时间（分钟）</t>
  </si>
  <si>
    <t>每分钟平均工资（元）</t>
  </si>
  <si>
    <t>分摊金额</t>
  </si>
  <si>
    <t>成本小计（元）</t>
  </si>
  <si>
    <t>2（医师）</t>
  </si>
  <si>
    <t>4（护理）</t>
  </si>
  <si>
    <t>设备折旧</t>
  </si>
  <si>
    <t>名称</t>
  </si>
  <si>
    <t>原值（元）</t>
  </si>
  <si>
    <t>折旧年限</t>
  </si>
  <si>
    <t>年服务次数</t>
  </si>
  <si>
    <t>监护病床</t>
  </si>
  <si>
    <t>多功能监护仪</t>
  </si>
  <si>
    <t>呼吸机</t>
  </si>
  <si>
    <t>注射泵</t>
  </si>
  <si>
    <t>直接使用耗材或试剂分摊</t>
  </si>
  <si>
    <t>购进价格</t>
  </si>
  <si>
    <t>每次使用量</t>
  </si>
  <si>
    <t>成本小计</t>
  </si>
  <si>
    <t>一次性电极片</t>
  </si>
  <si>
    <t>片</t>
  </si>
  <si>
    <t>医用无菌敷贴</t>
  </si>
  <si>
    <t>一次性手套</t>
  </si>
  <si>
    <t>只</t>
  </si>
  <si>
    <t>无菌注射水</t>
  </si>
  <si>
    <t>瓶</t>
  </si>
  <si>
    <t>一次性使用配药注射器</t>
  </si>
  <si>
    <t>支</t>
  </si>
  <si>
    <t>其他成本</t>
  </si>
  <si>
    <t>价格</t>
  </si>
  <si>
    <t>用时</t>
  </si>
  <si>
    <t>清洁工人数</t>
  </si>
  <si>
    <t>工资</t>
  </si>
  <si>
    <t>其他成本小计</t>
  </si>
  <si>
    <t>水电费</t>
  </si>
  <si>
    <t>清洁费</t>
  </si>
  <si>
    <t>服务项目总成本（元）</t>
  </si>
  <si>
    <t>相关价格</t>
  </si>
  <si>
    <t>可参照的现行项目和价格</t>
  </si>
  <si>
    <t>云南大学附属医院：200元</t>
  </si>
  <si>
    <t>外省执行价格</t>
  </si>
  <si>
    <t>建议价格</t>
  </si>
  <si>
    <t>填报人：夏晓静</t>
  </si>
  <si>
    <r>
      <rPr>
        <sz val="11"/>
        <color theme="1"/>
        <rFont val="宋体"/>
        <charset val="134"/>
      </rPr>
      <t>联系电话：1</t>
    </r>
    <r>
      <rPr>
        <sz val="11"/>
        <color theme="1"/>
        <rFont val="宋体"/>
        <charset val="134"/>
      </rPr>
      <t>5987206792</t>
    </r>
  </si>
  <si>
    <t>楚雄州中医医院自主定价医疗服务项目成本测算表</t>
  </si>
  <si>
    <t xml:space="preserve">所属学科： 眼耳鼻喉科       </t>
  </si>
  <si>
    <t>填报日期：      2025 年 4 月 23 日</t>
  </si>
  <si>
    <t>项目编码：310300111</t>
  </si>
  <si>
    <t>项目名称：干眼病眼表检查</t>
  </si>
  <si>
    <t>指使用眼表综合分析仪对干眼病患者进行的眼表检查；含泪膜破裂时间、泪河高度、眼红分析、睑板腺拍摄、泪膜脂质层拍摄、角膜地形图、圆锥角膜分析、视频、图片拍摄；含钴蓝光、荧光染色等。</t>
  </si>
  <si>
    <t>1（医师）</t>
  </si>
  <si>
    <t>干眼综合分析仪</t>
  </si>
  <si>
    <t>彩色打印机</t>
  </si>
  <si>
    <t>荧光素钠眼科检测试纸</t>
  </si>
  <si>
    <t>条</t>
  </si>
  <si>
    <t>泪液分泌检测滤纸条</t>
  </si>
  <si>
    <t>生理盐水</t>
  </si>
  <si>
    <t>治疗室水电费</t>
  </si>
  <si>
    <t>云南省中医院 144 元      云南大学附属医院（红会医院）136元</t>
  </si>
  <si>
    <t>填报人：朱洪芬</t>
  </si>
  <si>
    <t>联系电话：15125877077</t>
  </si>
  <si>
    <t xml:space="preserve">所属学科：骨伤一科（脊柱外科·颈胸腰椎、整形修复科）      </t>
  </si>
  <si>
    <t>填报日期： 2025 年05 月15日</t>
  </si>
  <si>
    <t>项目编码：330100022</t>
  </si>
  <si>
    <t>项目名称：术中神经电生理监测</t>
  </si>
  <si>
    <t>每小时</t>
  </si>
  <si>
    <t>神经电生理监测是脊柱手术的“安全导航仪”，术中通过实时记录神经电活动，严密监测患者术中神经功能状态，辅助术者识别神经根，脊髓边界，一旦出现异常信号，及时提醒手术医生，调整操作，及时发现脊髓神经损害，及时处理。降低手术损伤脊髓、神经的风险，减少术后瘫痪风险，提高手术安全性。</t>
  </si>
  <si>
    <t>1（护士）</t>
  </si>
  <si>
    <t>神经电生理监测仪</t>
  </si>
  <si>
    <t>53万</t>
  </si>
  <si>
    <t>10年</t>
  </si>
  <si>
    <t>医用棉签</t>
  </si>
  <si>
    <t>包</t>
  </si>
  <si>
    <t>棉球</t>
  </si>
  <si>
    <t>一次性外科乳胶手套</t>
  </si>
  <si>
    <t>双</t>
  </si>
  <si>
    <t>小纱布</t>
  </si>
  <si>
    <t>块</t>
  </si>
  <si>
    <t>消毒酒精</t>
  </si>
  <si>
    <t>一次性外科帽子</t>
  </si>
  <si>
    <t>个</t>
  </si>
  <si>
    <t>一次性外科口罩</t>
  </si>
  <si>
    <t>医用胶带</t>
  </si>
  <si>
    <t>卷</t>
  </si>
  <si>
    <t>医用敷贴（小）</t>
  </si>
  <si>
    <t>碘伏</t>
  </si>
  <si>
    <t>云南省第一人民医院331元/h</t>
  </si>
  <si>
    <t>填报人：谢红林</t>
  </si>
  <si>
    <t>联系电话：18388372390</t>
  </si>
  <si>
    <t>所属学科：     药学办</t>
  </si>
  <si>
    <t>填报日期：         2025   年 5 月 25 日</t>
  </si>
  <si>
    <t>110200014a</t>
  </si>
  <si>
    <t>项目名称：药学门诊诊查费(主管及以下药师)</t>
  </si>
  <si>
    <t>指具有药师及以上专业技术职称的人员提供技术劳务的门诊药学服务，包含为患者提供从药学咨询到用药指导，制定用药方案全过程的药学服务，建立药历(书写纸质或电子记录),出具解读报告和药物治疗方案的咨询、调整和优化建议。</t>
  </si>
  <si>
    <t>月折旧额</t>
  </si>
  <si>
    <t>电脑</t>
  </si>
  <si>
    <t>打印机</t>
  </si>
  <si>
    <t>办公桌椅</t>
  </si>
  <si>
    <t>一次性医用口罩</t>
  </si>
  <si>
    <t>免洗手消毒凝胶</t>
  </si>
  <si>
    <t>1/280</t>
  </si>
  <si>
    <t>A5处方单</t>
  </si>
  <si>
    <t>张</t>
  </si>
  <si>
    <t>月摊销额</t>
  </si>
  <si>
    <t>月服务人次</t>
  </si>
  <si>
    <t>每人次分摊</t>
  </si>
  <si>
    <t>云南大学附属医院：5元</t>
  </si>
  <si>
    <t>填报人：武靖尧</t>
  </si>
  <si>
    <t>联系电话：18787638449</t>
  </si>
  <si>
    <t>110200014b</t>
  </si>
  <si>
    <t>项目名称：药学门诊诊查费(副主任药师)</t>
  </si>
  <si>
    <t>云南大学附属医院：10元</t>
  </si>
  <si>
    <t>110200014c</t>
  </si>
  <si>
    <t>项目名称：药学门诊诊查费(主任药师)</t>
  </si>
  <si>
    <t>云南大学附属医院：15元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</si>
</sst>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 ?/?"/>
    <numFmt numFmtId="178" formatCode="0.000;[Red]0.000"/>
    <numFmt numFmtId="179" formatCode="0.00_);\(0.00\)"/>
    <numFmt numFmtId="180" formatCode="0.00_ "/>
    <numFmt numFmtId="181" formatCode="0.00_);[Red]\(0.00\)"/>
  </numFmts>
  <fonts count="31">
    <font>
      <sz val="11"/>
      <color theme="1"/>
      <name val="宋体"/>
      <charset val="134"/>
      <scheme val="minor"/>
    </font>
    <font>
      <sz val="18"/>
      <name val="方正小标宋简体"/>
      <charset val="134"/>
    </font>
    <font>
      <sz val="18"/>
      <color rgb="FF000000"/>
      <name val="方正小标宋简体"/>
      <charset val="134"/>
    </font>
    <font>
      <sz val="12"/>
      <color rgb="FF000000"/>
      <name val="方正黑体_GBK"/>
      <charset val="134"/>
    </font>
    <font>
      <sz val="10"/>
      <color rgb="FF000000"/>
      <name val="方正仿宋简体"/>
      <charset val="134"/>
    </font>
    <font>
      <sz val="10"/>
      <name val="方正仿宋简体"/>
      <charset val="134"/>
    </font>
    <font>
      <sz val="10"/>
      <color rgb="FFFF0000"/>
      <name val="方正仿宋简体"/>
      <charset val="134"/>
    </font>
    <font>
      <sz val="8"/>
      <color rgb="FF000000"/>
      <name val="方正仿宋简体"/>
      <charset val="134"/>
    </font>
    <font>
      <sz val="10"/>
      <color theme="1"/>
      <name val="方正仿宋_GB18030"/>
      <charset val="134"/>
    </font>
    <font>
      <b/>
      <sz val="10"/>
      <color rgb="FF000000"/>
      <name val="方正仿宋简体"/>
      <charset val="134"/>
    </font>
    <font>
      <sz val="6"/>
      <color rgb="FF00000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8" fillId="0" borderId="0" applyNumberFormat="0" applyFill="0" applyBorder="0" applyAlignment="0" applyProtection="0">
      <alignment vertical="center"/>
    </xf>
    <xf numFmtId="0" fontId="19" fillId="3" borderId="21" applyNumberFormat="0" applyAlignment="0" applyProtection="0">
      <alignment vertical="center"/>
    </xf>
    <xf numFmtId="0" fontId="20" fillId="4" borderId="22" applyNumberFormat="0" applyAlignment="0" applyProtection="0">
      <alignment vertical="center"/>
    </xf>
    <xf numFmtId="0" fontId="21" fillId="4" borderId="21" applyNumberFormat="0" applyAlignment="0" applyProtection="0">
      <alignment vertical="center"/>
    </xf>
    <xf numFmtId="0" fontId="22" fillId="5" borderId="23" applyNumberFormat="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horizontal="center" vertical="center"/>
    </xf>
    <xf numFmtId="178" fontId="4" fillId="0" borderId="2"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179" fontId="9" fillId="0" borderId="6" xfId="0" applyNumberFormat="1" applyFont="1" applyFill="1" applyBorder="1" applyAlignment="1">
      <alignment horizontal="center" vertical="center" wrapText="1"/>
    </xf>
    <xf numFmtId="180" fontId="9" fillId="0" borderId="10"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2" xfId="0"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0" xfId="0" applyAlignment="1">
      <alignment horizontal="left" vertical="center"/>
    </xf>
    <xf numFmtId="0" fontId="3" fillId="0" borderId="1"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0"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workbookViewId="0">
      <selection activeCell="C5" sqref="C5:N5"/>
    </sheetView>
  </sheetViews>
  <sheetFormatPr defaultColWidth="9" defaultRowHeight="13.5"/>
  <cols>
    <col min="1" max="1" width="9" customWidth="1"/>
    <col min="2" max="2" width="11.75" customWidth="1"/>
    <col min="3" max="3" width="9" customWidth="1"/>
    <col min="4" max="4" width="9.25" customWidth="1"/>
    <col min="5" max="5" width="8.25" customWidth="1"/>
    <col min="6" max="6" width="11.5" customWidth="1"/>
    <col min="7" max="7" width="10.125" customWidth="1"/>
    <col min="8" max="8" width="10.625" customWidth="1"/>
    <col min="10" max="10" width="9.25" customWidth="1"/>
    <col min="11" max="11" width="8.25" customWidth="1"/>
    <col min="12" max="12" width="10.625" customWidth="1"/>
    <col min="13" max="13" width="8.625" customWidth="1"/>
    <col min="14" max="14" width="10.25" customWidth="1"/>
  </cols>
  <sheetData>
    <row r="1" spans="1:1">
      <c r="A1" t="s">
        <v>0</v>
      </c>
    </row>
    <row r="2" ht="24" spans="1:14">
      <c r="A2" s="1" t="s">
        <v>1</v>
      </c>
      <c r="B2" s="2"/>
      <c r="C2" s="2"/>
      <c r="D2" s="2"/>
      <c r="E2" s="2"/>
      <c r="F2" s="2"/>
      <c r="G2" s="2"/>
      <c r="H2" s="2"/>
      <c r="I2" s="2"/>
      <c r="J2" s="2"/>
      <c r="K2" s="2"/>
      <c r="L2" s="2"/>
      <c r="M2" s="2"/>
      <c r="N2" s="2"/>
    </row>
    <row r="3" ht="20.1" customHeight="1" spans="1:14">
      <c r="A3" s="3" t="s">
        <v>2</v>
      </c>
      <c r="B3" s="3"/>
      <c r="C3" s="3"/>
      <c r="D3" s="3"/>
      <c r="E3" s="3"/>
      <c r="F3" s="3" t="s">
        <v>3</v>
      </c>
      <c r="G3" s="3"/>
      <c r="H3" s="3"/>
      <c r="I3" s="3"/>
      <c r="J3" s="3" t="s">
        <v>4</v>
      </c>
      <c r="K3" s="3"/>
      <c r="L3" s="3"/>
      <c r="M3" s="3"/>
      <c r="N3" s="3"/>
    </row>
    <row r="4" ht="24.95" customHeight="1" spans="1:14">
      <c r="A4" s="4" t="s">
        <v>5</v>
      </c>
      <c r="B4" s="5">
        <v>310603006</v>
      </c>
      <c r="C4" s="6"/>
      <c r="D4" s="7"/>
      <c r="E4" s="8" t="s">
        <v>6</v>
      </c>
      <c r="F4" s="8"/>
      <c r="G4" s="8"/>
      <c r="H4" s="8"/>
      <c r="I4" s="8"/>
      <c r="J4" s="8"/>
      <c r="K4" s="8"/>
      <c r="L4" s="8"/>
      <c r="M4" s="4" t="s">
        <v>7</v>
      </c>
      <c r="N4" s="4" t="s">
        <v>8</v>
      </c>
    </row>
    <row r="5" ht="25.5" spans="1:14">
      <c r="A5" s="4"/>
      <c r="B5" s="4" t="s">
        <v>9</v>
      </c>
      <c r="C5" s="4" t="s">
        <v>10</v>
      </c>
      <c r="D5" s="4"/>
      <c r="E5" s="4"/>
      <c r="F5" s="4"/>
      <c r="G5" s="4"/>
      <c r="H5" s="4"/>
      <c r="I5" s="4"/>
      <c r="J5" s="4"/>
      <c r="K5" s="4"/>
      <c r="L5" s="4"/>
      <c r="M5" s="4"/>
      <c r="N5" s="4"/>
    </row>
    <row r="6" ht="18" customHeight="1" spans="1:14">
      <c r="A6" s="4"/>
      <c r="B6" s="4" t="s">
        <v>11</v>
      </c>
      <c r="C6" s="4"/>
      <c r="D6" s="4"/>
      <c r="E6" s="4"/>
      <c r="F6" s="4"/>
      <c r="G6" s="4"/>
      <c r="H6" s="4"/>
      <c r="I6" s="4"/>
      <c r="J6" s="4"/>
      <c r="K6" s="4"/>
      <c r="L6" s="4"/>
      <c r="M6" s="4"/>
      <c r="N6" s="4"/>
    </row>
    <row r="7" ht="18" customHeight="1" spans="1:14">
      <c r="A7" s="4" t="s">
        <v>12</v>
      </c>
      <c r="B7" s="4" t="s">
        <v>13</v>
      </c>
      <c r="C7" s="4" t="s">
        <v>14</v>
      </c>
      <c r="D7" s="4" t="s">
        <v>15</v>
      </c>
      <c r="E7" s="4"/>
      <c r="F7" s="4" t="s">
        <v>16</v>
      </c>
      <c r="G7" s="4"/>
      <c r="H7" s="4" t="s">
        <v>17</v>
      </c>
      <c r="I7" s="4"/>
      <c r="J7" s="4"/>
      <c r="K7" s="4"/>
      <c r="L7" s="4" t="s">
        <v>18</v>
      </c>
      <c r="M7" s="4" t="s">
        <v>19</v>
      </c>
      <c r="N7" s="4"/>
    </row>
    <row r="8" ht="18" customHeight="1" spans="1:14">
      <c r="A8" s="4"/>
      <c r="B8" s="4"/>
      <c r="C8" s="9" t="s">
        <v>20</v>
      </c>
      <c r="D8" s="4">
        <v>10000</v>
      </c>
      <c r="E8" s="4"/>
      <c r="F8" s="4">
        <v>20</v>
      </c>
      <c r="G8" s="4"/>
      <c r="H8" s="4">
        <v>0.94</v>
      </c>
      <c r="I8" s="4"/>
      <c r="J8" s="4"/>
      <c r="K8" s="4"/>
      <c r="L8" s="4">
        <f>H8*F8*2</f>
        <v>37.6</v>
      </c>
      <c r="M8" s="4">
        <f>L8+L9</f>
        <v>98.4</v>
      </c>
      <c r="N8" s="4"/>
    </row>
    <row r="9" ht="18" customHeight="1" spans="1:14">
      <c r="A9" s="4"/>
      <c r="B9" s="4"/>
      <c r="C9" s="9" t="s">
        <v>21</v>
      </c>
      <c r="D9" s="4">
        <v>8000</v>
      </c>
      <c r="E9" s="4"/>
      <c r="F9" s="4">
        <v>20</v>
      </c>
      <c r="G9" s="4"/>
      <c r="H9" s="4">
        <v>0.76</v>
      </c>
      <c r="I9" s="4"/>
      <c r="J9" s="4"/>
      <c r="K9" s="4"/>
      <c r="L9" s="4">
        <f>H9*F9*4</f>
        <v>60.8</v>
      </c>
      <c r="M9" s="4"/>
      <c r="N9" s="4"/>
    </row>
    <row r="10" ht="18" customHeight="1" spans="1:14">
      <c r="A10" s="4"/>
      <c r="B10" s="4"/>
      <c r="C10" s="10"/>
      <c r="D10" s="4"/>
      <c r="E10" s="4"/>
      <c r="F10" s="4"/>
      <c r="G10" s="4"/>
      <c r="H10" s="4"/>
      <c r="I10" s="4"/>
      <c r="J10" s="4"/>
      <c r="K10" s="4"/>
      <c r="L10" s="4"/>
      <c r="M10" s="4"/>
      <c r="N10" s="4"/>
    </row>
    <row r="11" ht="18" customHeight="1" spans="1:14">
      <c r="A11" s="4"/>
      <c r="B11" s="4" t="s">
        <v>22</v>
      </c>
      <c r="C11" s="4" t="s">
        <v>23</v>
      </c>
      <c r="D11" s="4"/>
      <c r="E11" s="4"/>
      <c r="F11" s="4" t="s">
        <v>24</v>
      </c>
      <c r="G11" s="4"/>
      <c r="H11" s="4" t="s">
        <v>25</v>
      </c>
      <c r="I11" s="11" t="s">
        <v>26</v>
      </c>
      <c r="J11" s="12"/>
      <c r="K11" s="13"/>
      <c r="L11" s="4" t="s">
        <v>18</v>
      </c>
      <c r="M11" s="4" t="s">
        <v>19</v>
      </c>
      <c r="N11" s="4"/>
    </row>
    <row r="12" ht="18" customHeight="1" spans="1:14">
      <c r="A12" s="4"/>
      <c r="B12" s="4"/>
      <c r="C12" s="4" t="s">
        <v>27</v>
      </c>
      <c r="D12" s="4"/>
      <c r="E12" s="4"/>
      <c r="F12" s="4">
        <v>50000</v>
      </c>
      <c r="G12" s="4"/>
      <c r="H12" s="4">
        <v>10</v>
      </c>
      <c r="I12" s="4">
        <v>600</v>
      </c>
      <c r="J12" s="4"/>
      <c r="K12" s="4"/>
      <c r="L12" s="4">
        <v>8.33</v>
      </c>
      <c r="M12" s="4">
        <v>67.29</v>
      </c>
      <c r="N12" s="4"/>
    </row>
    <row r="13" ht="18" customHeight="1" spans="1:14">
      <c r="A13" s="4"/>
      <c r="B13" s="4"/>
      <c r="C13" s="4" t="s">
        <v>28</v>
      </c>
      <c r="D13" s="4"/>
      <c r="E13" s="4"/>
      <c r="F13" s="4">
        <v>80000</v>
      </c>
      <c r="G13" s="4"/>
      <c r="H13" s="4">
        <v>10</v>
      </c>
      <c r="I13" s="4">
        <v>600</v>
      </c>
      <c r="J13" s="4"/>
      <c r="K13" s="4"/>
      <c r="L13" s="4">
        <v>13.3</v>
      </c>
      <c r="M13" s="4"/>
      <c r="N13" s="4"/>
    </row>
    <row r="14" ht="18" customHeight="1" spans="1:14">
      <c r="A14" s="4"/>
      <c r="B14" s="4"/>
      <c r="C14" s="4" t="s">
        <v>29</v>
      </c>
      <c r="D14" s="4"/>
      <c r="E14" s="4"/>
      <c r="F14" s="4">
        <v>235000</v>
      </c>
      <c r="G14" s="4"/>
      <c r="H14" s="4">
        <v>10</v>
      </c>
      <c r="I14" s="4">
        <v>600</v>
      </c>
      <c r="J14" s="4"/>
      <c r="K14" s="4"/>
      <c r="L14" s="4">
        <v>39.16</v>
      </c>
      <c r="M14" s="4"/>
      <c r="N14" s="4"/>
    </row>
    <row r="15" ht="18" customHeight="1" spans="1:14">
      <c r="A15" s="4"/>
      <c r="B15" s="4"/>
      <c r="C15" s="11" t="s">
        <v>30</v>
      </c>
      <c r="D15" s="12"/>
      <c r="E15" s="13"/>
      <c r="F15" s="11">
        <v>39000</v>
      </c>
      <c r="G15" s="13"/>
      <c r="H15" s="4">
        <v>10</v>
      </c>
      <c r="I15" s="11">
        <v>600</v>
      </c>
      <c r="J15" s="12"/>
      <c r="K15" s="13"/>
      <c r="L15" s="4">
        <v>6.5</v>
      </c>
      <c r="M15" s="4"/>
      <c r="N15" s="4"/>
    </row>
    <row r="16" ht="18" customHeight="1" spans="1:14">
      <c r="A16" s="4"/>
      <c r="B16" s="4" t="s">
        <v>31</v>
      </c>
      <c r="C16" s="4" t="s">
        <v>23</v>
      </c>
      <c r="D16" s="4" t="s">
        <v>32</v>
      </c>
      <c r="E16" s="4" t="s">
        <v>7</v>
      </c>
      <c r="F16" s="4" t="s">
        <v>33</v>
      </c>
      <c r="G16" s="4" t="s">
        <v>18</v>
      </c>
      <c r="H16" s="4" t="s">
        <v>23</v>
      </c>
      <c r="I16" s="4"/>
      <c r="J16" s="4" t="s">
        <v>32</v>
      </c>
      <c r="K16" s="4" t="s">
        <v>7</v>
      </c>
      <c r="L16" s="4" t="s">
        <v>33</v>
      </c>
      <c r="M16" s="4" t="s">
        <v>18</v>
      </c>
      <c r="N16" s="4" t="s">
        <v>34</v>
      </c>
    </row>
    <row r="17" ht="27" customHeight="1" spans="1:14">
      <c r="A17" s="4"/>
      <c r="B17" s="4"/>
      <c r="C17" s="14" t="s">
        <v>35</v>
      </c>
      <c r="D17" s="4">
        <v>0.5</v>
      </c>
      <c r="E17" s="4" t="s">
        <v>36</v>
      </c>
      <c r="F17" s="4">
        <v>5</v>
      </c>
      <c r="G17" s="15">
        <v>2.5</v>
      </c>
      <c r="H17" s="11"/>
      <c r="I17" s="13"/>
      <c r="J17" s="4"/>
      <c r="K17" s="4"/>
      <c r="L17" s="4"/>
      <c r="M17" s="15"/>
      <c r="N17" s="31">
        <f>G17+G18+G19+G20+G21</f>
        <v>14.54</v>
      </c>
    </row>
    <row r="18" ht="27" customHeight="1" spans="1:14">
      <c r="A18" s="4"/>
      <c r="B18" s="4"/>
      <c r="C18" s="4" t="s">
        <v>37</v>
      </c>
      <c r="D18" s="4">
        <v>0.3</v>
      </c>
      <c r="E18" s="4" t="s">
        <v>36</v>
      </c>
      <c r="F18" s="4">
        <v>2</v>
      </c>
      <c r="G18" s="15">
        <f>D18*F18</f>
        <v>0.6</v>
      </c>
      <c r="H18" s="11"/>
      <c r="I18" s="13"/>
      <c r="J18" s="4"/>
      <c r="K18" s="4"/>
      <c r="L18" s="4"/>
      <c r="M18" s="15"/>
      <c r="N18" s="31"/>
    </row>
    <row r="19" ht="27" customHeight="1" spans="1:14">
      <c r="A19" s="4"/>
      <c r="B19" s="4"/>
      <c r="C19" s="4" t="s">
        <v>38</v>
      </c>
      <c r="D19" s="4">
        <v>0.1</v>
      </c>
      <c r="E19" s="4" t="s">
        <v>39</v>
      </c>
      <c r="F19" s="16">
        <v>16</v>
      </c>
      <c r="G19" s="15">
        <v>1.6</v>
      </c>
      <c r="H19" s="11"/>
      <c r="I19" s="13"/>
      <c r="J19" s="4"/>
      <c r="K19" s="4"/>
      <c r="L19" s="4"/>
      <c r="M19" s="15"/>
      <c r="N19" s="31"/>
    </row>
    <row r="20" ht="28" customHeight="1" spans="1:14">
      <c r="A20" s="4"/>
      <c r="B20" s="4"/>
      <c r="C20" s="4" t="s">
        <v>40</v>
      </c>
      <c r="D20" s="4">
        <v>4.56</v>
      </c>
      <c r="E20" s="4" t="s">
        <v>41</v>
      </c>
      <c r="F20" s="4">
        <v>2</v>
      </c>
      <c r="G20" s="15">
        <v>9.12</v>
      </c>
      <c r="H20" s="11"/>
      <c r="I20" s="13"/>
      <c r="J20" s="4"/>
      <c r="K20" s="4"/>
      <c r="L20" s="4"/>
      <c r="M20" s="15"/>
      <c r="N20" s="31"/>
    </row>
    <row r="21" ht="25" customHeight="1" spans="1:14">
      <c r="A21" s="4"/>
      <c r="B21" s="4"/>
      <c r="C21" s="4" t="s">
        <v>42</v>
      </c>
      <c r="D21" s="4">
        <v>0.36</v>
      </c>
      <c r="E21" s="4" t="s">
        <v>43</v>
      </c>
      <c r="F21" s="16">
        <v>2</v>
      </c>
      <c r="G21" s="15">
        <f>D21*2</f>
        <v>0.72</v>
      </c>
      <c r="H21" s="11"/>
      <c r="I21" s="13"/>
      <c r="J21" s="4"/>
      <c r="K21" s="4"/>
      <c r="L21" s="4"/>
      <c r="M21" s="15"/>
      <c r="N21" s="31"/>
    </row>
    <row r="22" ht="18" customHeight="1" spans="1:14">
      <c r="A22" s="4"/>
      <c r="B22" s="4"/>
      <c r="C22" s="4"/>
      <c r="D22" s="4"/>
      <c r="E22" s="4"/>
      <c r="F22" s="16"/>
      <c r="G22" s="15"/>
      <c r="H22" s="4"/>
      <c r="I22" s="4"/>
      <c r="J22" s="4"/>
      <c r="K22" s="4"/>
      <c r="L22" s="4"/>
      <c r="M22" s="4"/>
      <c r="N22" s="31"/>
    </row>
    <row r="23" ht="18" customHeight="1" spans="1:14">
      <c r="A23" s="4"/>
      <c r="B23" s="4" t="s">
        <v>44</v>
      </c>
      <c r="C23" s="4" t="s">
        <v>23</v>
      </c>
      <c r="D23" s="4" t="s">
        <v>45</v>
      </c>
      <c r="E23" s="4" t="s">
        <v>46</v>
      </c>
      <c r="F23" s="4" t="s">
        <v>18</v>
      </c>
      <c r="G23" s="11" t="s">
        <v>23</v>
      </c>
      <c r="H23" s="13"/>
      <c r="I23" s="4" t="s">
        <v>47</v>
      </c>
      <c r="J23" s="4"/>
      <c r="K23" s="4" t="s">
        <v>48</v>
      </c>
      <c r="L23" s="4" t="s">
        <v>18</v>
      </c>
      <c r="M23" s="4" t="s">
        <v>49</v>
      </c>
      <c r="N23" s="4"/>
    </row>
    <row r="24" ht="18" customHeight="1" spans="1:14">
      <c r="A24" s="4"/>
      <c r="B24" s="4"/>
      <c r="C24" s="4" t="s">
        <v>50</v>
      </c>
      <c r="D24" s="4">
        <v>8</v>
      </c>
      <c r="E24" s="4">
        <v>12</v>
      </c>
      <c r="F24" s="4">
        <f>96/19</f>
        <v>5.05263157894737</v>
      </c>
      <c r="G24" s="11" t="s">
        <v>51</v>
      </c>
      <c r="H24" s="13"/>
      <c r="I24" s="4">
        <v>1</v>
      </c>
      <c r="J24" s="4"/>
      <c r="K24" s="4">
        <v>2200</v>
      </c>
      <c r="L24" s="4">
        <f>21.8/19</f>
        <v>1.14736842105263</v>
      </c>
      <c r="M24" s="4">
        <f>F24+L24</f>
        <v>6.2</v>
      </c>
      <c r="N24" s="4"/>
    </row>
    <row r="25" ht="18" customHeight="1" spans="1:14">
      <c r="A25" s="22"/>
      <c r="B25" s="23" t="s">
        <v>52</v>
      </c>
      <c r="C25" s="24"/>
      <c r="D25" s="24"/>
      <c r="E25" s="24"/>
      <c r="F25" s="24"/>
      <c r="G25" s="24"/>
      <c r="H25" s="24"/>
      <c r="I25" s="24"/>
      <c r="J25" s="24"/>
      <c r="K25" s="24"/>
      <c r="L25" s="32"/>
      <c r="M25" s="33">
        <f>M8+M12+N17+M24+F24</f>
        <v>191.482631578947</v>
      </c>
      <c r="N25" s="33"/>
    </row>
    <row r="26" ht="27.95" customHeight="1" spans="1:14">
      <c r="A26" s="25" t="s">
        <v>53</v>
      </c>
      <c r="B26" s="26"/>
      <c r="C26" s="27" t="s">
        <v>54</v>
      </c>
      <c r="D26" s="28"/>
      <c r="E26" s="28"/>
      <c r="F26" s="27" t="s">
        <v>55</v>
      </c>
      <c r="G26" s="29"/>
      <c r="H26" s="26" t="s">
        <v>56</v>
      </c>
      <c r="I26" s="26"/>
      <c r="J26" s="26"/>
      <c r="K26" s="26"/>
      <c r="L26" s="26" t="s">
        <v>57</v>
      </c>
      <c r="M26" s="34">
        <v>180</v>
      </c>
      <c r="N26" s="35"/>
    </row>
    <row r="27" ht="17.1" customHeight="1" spans="1:14">
      <c r="A27" s="48" t="s">
        <v>58</v>
      </c>
      <c r="B27" s="41"/>
      <c r="C27" s="41"/>
      <c r="D27" s="41"/>
      <c r="E27" s="41"/>
      <c r="F27" s="41"/>
      <c r="G27" s="41"/>
      <c r="H27" s="48" t="s">
        <v>59</v>
      </c>
      <c r="I27" s="41"/>
      <c r="J27" s="41"/>
      <c r="K27" s="41"/>
      <c r="L27" s="41"/>
      <c r="M27" s="41"/>
      <c r="N27" s="41"/>
    </row>
  </sheetData>
  <mergeCells count="67">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D10:E10"/>
    <mergeCell ref="F10:G10"/>
    <mergeCell ref="H10:K10"/>
    <mergeCell ref="C11:E11"/>
    <mergeCell ref="F11:G11"/>
    <mergeCell ref="I11:K11"/>
    <mergeCell ref="M11:N11"/>
    <mergeCell ref="C12:E12"/>
    <mergeCell ref="F12:G12"/>
    <mergeCell ref="I12:K12"/>
    <mergeCell ref="C13:E13"/>
    <mergeCell ref="F13:G13"/>
    <mergeCell ref="I13:K13"/>
    <mergeCell ref="C14:E14"/>
    <mergeCell ref="F14:G14"/>
    <mergeCell ref="I14:K14"/>
    <mergeCell ref="C15:E15"/>
    <mergeCell ref="F15:G15"/>
    <mergeCell ref="I15:K15"/>
    <mergeCell ref="H16:I16"/>
    <mergeCell ref="H17:I17"/>
    <mergeCell ref="H18:I18"/>
    <mergeCell ref="H19:I19"/>
    <mergeCell ref="H22:I22"/>
    <mergeCell ref="G23:H23"/>
    <mergeCell ref="I23:J23"/>
    <mergeCell ref="M23:N23"/>
    <mergeCell ref="G24:H24"/>
    <mergeCell ref="I24:J24"/>
    <mergeCell ref="M24:N24"/>
    <mergeCell ref="B25:L25"/>
    <mergeCell ref="M25:N25"/>
    <mergeCell ref="A26:B26"/>
    <mergeCell ref="C26:E26"/>
    <mergeCell ref="F26:G26"/>
    <mergeCell ref="H26:I26"/>
    <mergeCell ref="J26:K26"/>
    <mergeCell ref="M26:N26"/>
    <mergeCell ref="A27:G27"/>
    <mergeCell ref="H27:N27"/>
    <mergeCell ref="A4:A6"/>
    <mergeCell ref="A7:A25"/>
    <mergeCell ref="B7:B10"/>
    <mergeCell ref="B11:B15"/>
    <mergeCell ref="B16:B22"/>
    <mergeCell ref="B23:B24"/>
    <mergeCell ref="N17:N22"/>
    <mergeCell ref="M8:N10"/>
    <mergeCell ref="M12:N15"/>
  </mergeCells>
  <pageMargins left="0.699305555555556" right="0.393055555555556" top="0.75" bottom="0.590277777777778"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F23" sqref="F23:G23"/>
    </sheetView>
  </sheetViews>
  <sheetFormatPr defaultColWidth="9" defaultRowHeight="13.5"/>
  <sheetData>
    <row r="1" spans="1:1">
      <c r="A1" t="s">
        <v>0</v>
      </c>
    </row>
    <row r="2" ht="24" spans="1:14">
      <c r="A2" s="1" t="s">
        <v>60</v>
      </c>
      <c r="B2" s="2"/>
      <c r="C2" s="2"/>
      <c r="D2" s="2"/>
      <c r="E2" s="2"/>
      <c r="F2" s="2"/>
      <c r="G2" s="2"/>
      <c r="H2" s="2"/>
      <c r="I2" s="2"/>
      <c r="J2" s="2"/>
      <c r="K2" s="2"/>
      <c r="L2" s="2"/>
      <c r="M2" s="2"/>
      <c r="N2" s="2"/>
    </row>
    <row r="3" ht="15.75" spans="1:14">
      <c r="A3" s="3" t="s">
        <v>2</v>
      </c>
      <c r="B3" s="3"/>
      <c r="C3" s="3"/>
      <c r="D3" s="3"/>
      <c r="E3" s="3"/>
      <c r="F3" s="3" t="s">
        <v>61</v>
      </c>
      <c r="G3" s="3"/>
      <c r="H3" s="3"/>
      <c r="I3" s="3"/>
      <c r="J3" s="42" t="s">
        <v>62</v>
      </c>
      <c r="K3" s="42"/>
      <c r="L3" s="42"/>
      <c r="M3" s="42"/>
      <c r="N3" s="42"/>
    </row>
    <row r="4" spans="1:14">
      <c r="A4" s="4" t="s">
        <v>5</v>
      </c>
      <c r="B4" s="5" t="s">
        <v>63</v>
      </c>
      <c r="C4" s="6"/>
      <c r="D4" s="7"/>
      <c r="E4" s="8" t="s">
        <v>64</v>
      </c>
      <c r="F4" s="8"/>
      <c r="G4" s="8"/>
      <c r="H4" s="8"/>
      <c r="I4" s="8"/>
      <c r="J4" s="8"/>
      <c r="K4" s="8"/>
      <c r="L4" s="8"/>
      <c r="M4" s="4" t="s">
        <v>7</v>
      </c>
      <c r="N4" s="4" t="s">
        <v>8</v>
      </c>
    </row>
    <row r="5" ht="38.25" spans="1:14">
      <c r="A5" s="4"/>
      <c r="B5" s="4" t="s">
        <v>9</v>
      </c>
      <c r="C5" s="8" t="s">
        <v>65</v>
      </c>
      <c r="D5" s="8"/>
      <c r="E5" s="8"/>
      <c r="F5" s="8"/>
      <c r="G5" s="8"/>
      <c r="H5" s="8"/>
      <c r="I5" s="8"/>
      <c r="J5" s="8"/>
      <c r="K5" s="8"/>
      <c r="L5" s="8"/>
      <c r="M5" s="8"/>
      <c r="N5" s="8"/>
    </row>
    <row r="6" spans="1:14">
      <c r="A6" s="4"/>
      <c r="B6" s="4" t="s">
        <v>11</v>
      </c>
      <c r="C6" s="4"/>
      <c r="D6" s="4"/>
      <c r="E6" s="4"/>
      <c r="F6" s="4"/>
      <c r="G6" s="4"/>
      <c r="H6" s="4"/>
      <c r="I6" s="4"/>
      <c r="J6" s="4"/>
      <c r="K6" s="4"/>
      <c r="L6" s="4"/>
      <c r="M6" s="4"/>
      <c r="N6" s="4"/>
    </row>
    <row r="7" spans="1:14">
      <c r="A7" s="4" t="s">
        <v>12</v>
      </c>
      <c r="B7" s="4" t="s">
        <v>13</v>
      </c>
      <c r="C7" s="4" t="s">
        <v>14</v>
      </c>
      <c r="D7" s="4" t="s">
        <v>15</v>
      </c>
      <c r="E7" s="4"/>
      <c r="F7" s="4" t="s">
        <v>16</v>
      </c>
      <c r="G7" s="4"/>
      <c r="H7" s="4" t="s">
        <v>17</v>
      </c>
      <c r="I7" s="4"/>
      <c r="J7" s="4"/>
      <c r="K7" s="4"/>
      <c r="L7" s="4" t="s">
        <v>18</v>
      </c>
      <c r="M7" s="4" t="s">
        <v>19</v>
      </c>
      <c r="N7" s="4"/>
    </row>
    <row r="8" spans="1:14">
      <c r="A8" s="4"/>
      <c r="B8" s="4"/>
      <c r="C8" s="4" t="s">
        <v>66</v>
      </c>
      <c r="D8" s="4">
        <v>16375.57</v>
      </c>
      <c r="E8" s="4"/>
      <c r="F8" s="4">
        <v>30</v>
      </c>
      <c r="G8" s="4"/>
      <c r="H8" s="4">
        <v>1.6246</v>
      </c>
      <c r="I8" s="4"/>
      <c r="J8" s="4"/>
      <c r="K8" s="4"/>
      <c r="L8" s="4">
        <v>48.738</v>
      </c>
      <c r="M8" s="4">
        <v>48.738</v>
      </c>
      <c r="N8" s="4"/>
    </row>
    <row r="9" spans="1:14">
      <c r="A9" s="4"/>
      <c r="B9" s="4"/>
      <c r="C9" s="4"/>
      <c r="D9" s="4"/>
      <c r="E9" s="4"/>
      <c r="F9" s="4"/>
      <c r="G9" s="4"/>
      <c r="H9" s="4"/>
      <c r="I9" s="4"/>
      <c r="J9" s="4"/>
      <c r="K9" s="4"/>
      <c r="L9" s="4"/>
      <c r="M9" s="4"/>
      <c r="N9" s="4"/>
    </row>
    <row r="10" spans="1:14">
      <c r="A10" s="4"/>
      <c r="B10" s="4" t="s">
        <v>22</v>
      </c>
      <c r="C10" s="4" t="s">
        <v>23</v>
      </c>
      <c r="D10" s="4"/>
      <c r="E10" s="4"/>
      <c r="F10" s="4" t="s">
        <v>24</v>
      </c>
      <c r="G10" s="4"/>
      <c r="H10" s="4" t="s">
        <v>25</v>
      </c>
      <c r="I10" s="11" t="s">
        <v>26</v>
      </c>
      <c r="J10" s="12"/>
      <c r="K10" s="13"/>
      <c r="L10" s="4" t="s">
        <v>18</v>
      </c>
      <c r="M10" s="4" t="s">
        <v>19</v>
      </c>
      <c r="N10" s="4"/>
    </row>
    <row r="11" spans="1:14">
      <c r="A11" s="4"/>
      <c r="B11" s="4"/>
      <c r="C11" s="4" t="s">
        <v>67</v>
      </c>
      <c r="D11" s="4"/>
      <c r="E11" s="4"/>
      <c r="F11" s="4">
        <v>415000</v>
      </c>
      <c r="G11" s="4"/>
      <c r="H11" s="4">
        <v>5</v>
      </c>
      <c r="I11" s="4">
        <v>1825</v>
      </c>
      <c r="J11" s="4"/>
      <c r="K11" s="4"/>
      <c r="L11" s="4">
        <v>45.47</v>
      </c>
      <c r="M11" s="4">
        <v>45.58</v>
      </c>
      <c r="N11" s="4"/>
    </row>
    <row r="12" spans="1:14">
      <c r="A12" s="4"/>
      <c r="B12" s="4"/>
      <c r="C12" s="4" t="s">
        <v>68</v>
      </c>
      <c r="D12" s="4"/>
      <c r="E12" s="4"/>
      <c r="F12" s="4">
        <v>1300</v>
      </c>
      <c r="G12" s="4"/>
      <c r="H12" s="4">
        <v>6</v>
      </c>
      <c r="I12" s="4">
        <v>1825</v>
      </c>
      <c r="J12" s="4"/>
      <c r="K12" s="4"/>
      <c r="L12" s="4">
        <v>0.11</v>
      </c>
      <c r="M12" s="4"/>
      <c r="N12" s="4"/>
    </row>
    <row r="13" spans="1:14">
      <c r="A13" s="4"/>
      <c r="B13" s="4"/>
      <c r="C13" s="4"/>
      <c r="D13" s="4"/>
      <c r="E13" s="4"/>
      <c r="F13" s="4"/>
      <c r="G13" s="4"/>
      <c r="H13" s="4"/>
      <c r="I13" s="4"/>
      <c r="J13" s="4"/>
      <c r="K13" s="4"/>
      <c r="L13" s="4"/>
      <c r="M13" s="4"/>
      <c r="N13" s="4"/>
    </row>
    <row r="14" spans="1:14">
      <c r="A14" s="4"/>
      <c r="B14" s="4"/>
      <c r="C14" s="11"/>
      <c r="D14" s="12"/>
      <c r="E14" s="13"/>
      <c r="F14" s="11"/>
      <c r="G14" s="13"/>
      <c r="H14" s="4"/>
      <c r="I14" s="11"/>
      <c r="J14" s="12"/>
      <c r="K14" s="13"/>
      <c r="L14" s="4"/>
      <c r="M14" s="4"/>
      <c r="N14" s="4"/>
    </row>
    <row r="15" ht="25.5" spans="1:14">
      <c r="A15" s="4"/>
      <c r="B15" s="4" t="s">
        <v>31</v>
      </c>
      <c r="C15" s="4" t="s">
        <v>23</v>
      </c>
      <c r="D15" s="4" t="s">
        <v>32</v>
      </c>
      <c r="E15" s="4" t="s">
        <v>7</v>
      </c>
      <c r="F15" s="4" t="s">
        <v>33</v>
      </c>
      <c r="G15" s="4" t="s">
        <v>18</v>
      </c>
      <c r="H15" s="4" t="s">
        <v>23</v>
      </c>
      <c r="I15" s="4"/>
      <c r="J15" s="4" t="s">
        <v>32</v>
      </c>
      <c r="K15" s="4" t="s">
        <v>7</v>
      </c>
      <c r="L15" s="4" t="s">
        <v>33</v>
      </c>
      <c r="M15" s="4" t="s">
        <v>18</v>
      </c>
      <c r="N15" s="4" t="s">
        <v>34</v>
      </c>
    </row>
    <row r="16" ht="38.25" spans="1:14">
      <c r="A16" s="4"/>
      <c r="B16" s="4"/>
      <c r="C16" s="4" t="s">
        <v>69</v>
      </c>
      <c r="D16" s="4">
        <v>6.637</v>
      </c>
      <c r="E16" s="4" t="s">
        <v>70</v>
      </c>
      <c r="F16" s="4">
        <v>1</v>
      </c>
      <c r="G16" s="15">
        <v>6.637</v>
      </c>
      <c r="H16" s="11"/>
      <c r="I16" s="13"/>
      <c r="J16" s="4"/>
      <c r="K16" s="4"/>
      <c r="L16" s="4"/>
      <c r="M16" s="15"/>
      <c r="N16" s="31">
        <v>17.491</v>
      </c>
    </row>
    <row r="17" ht="38.25" spans="1:14">
      <c r="A17" s="4"/>
      <c r="B17" s="4"/>
      <c r="C17" s="4" t="s">
        <v>71</v>
      </c>
      <c r="D17" s="4">
        <v>4.867</v>
      </c>
      <c r="E17" s="4" t="s">
        <v>70</v>
      </c>
      <c r="F17" s="4">
        <v>2</v>
      </c>
      <c r="G17" s="15">
        <v>9.734</v>
      </c>
      <c r="H17" s="11"/>
      <c r="I17" s="13"/>
      <c r="J17" s="4"/>
      <c r="K17" s="4"/>
      <c r="L17" s="4"/>
      <c r="M17" s="15"/>
      <c r="N17" s="31"/>
    </row>
    <row r="18" spans="1:14">
      <c r="A18" s="4"/>
      <c r="B18" s="4"/>
      <c r="C18" s="4" t="s">
        <v>72</v>
      </c>
      <c r="D18" s="4">
        <v>1.12</v>
      </c>
      <c r="E18" s="4" t="s">
        <v>43</v>
      </c>
      <c r="F18" s="16">
        <v>1</v>
      </c>
      <c r="G18" s="15">
        <v>1.12</v>
      </c>
      <c r="H18" s="11"/>
      <c r="I18" s="13"/>
      <c r="J18" s="4"/>
      <c r="K18" s="4"/>
      <c r="L18" s="4"/>
      <c r="M18" s="15"/>
      <c r="N18" s="31"/>
    </row>
    <row r="19" spans="1:14">
      <c r="A19" s="4"/>
      <c r="B19" s="4"/>
      <c r="C19" s="4"/>
      <c r="D19" s="4"/>
      <c r="E19" s="4"/>
      <c r="F19" s="16"/>
      <c r="G19" s="15"/>
      <c r="H19" s="4"/>
      <c r="I19" s="4"/>
      <c r="J19" s="4"/>
      <c r="K19" s="4"/>
      <c r="L19" s="4"/>
      <c r="M19" s="4"/>
      <c r="N19" s="31"/>
    </row>
    <row r="20" spans="1:14">
      <c r="A20" s="4"/>
      <c r="B20" s="4" t="s">
        <v>44</v>
      </c>
      <c r="C20" s="4" t="s">
        <v>23</v>
      </c>
      <c r="D20" s="4" t="s">
        <v>45</v>
      </c>
      <c r="E20" s="4" t="s">
        <v>46</v>
      </c>
      <c r="F20" s="4" t="s">
        <v>18</v>
      </c>
      <c r="G20" s="11" t="s">
        <v>23</v>
      </c>
      <c r="H20" s="13"/>
      <c r="I20" s="4" t="s">
        <v>47</v>
      </c>
      <c r="J20" s="4"/>
      <c r="K20" s="4" t="s">
        <v>48</v>
      </c>
      <c r="L20" s="4" t="s">
        <v>18</v>
      </c>
      <c r="M20" s="4" t="s">
        <v>49</v>
      </c>
      <c r="N20" s="4"/>
    </row>
    <row r="21" ht="25.5" spans="1:14">
      <c r="A21" s="4"/>
      <c r="B21" s="4"/>
      <c r="C21" s="4" t="s">
        <v>73</v>
      </c>
      <c r="D21" s="4">
        <v>8</v>
      </c>
      <c r="E21" s="4">
        <v>0.5</v>
      </c>
      <c r="F21" s="4">
        <v>4</v>
      </c>
      <c r="G21" s="11"/>
      <c r="H21" s="13"/>
      <c r="I21" s="4"/>
      <c r="J21" s="4"/>
      <c r="K21" s="4"/>
      <c r="L21" s="4"/>
      <c r="M21" s="4">
        <v>4</v>
      </c>
      <c r="N21" s="4"/>
    </row>
    <row r="22" ht="14.25" spans="1:14">
      <c r="A22" s="22"/>
      <c r="B22" s="23" t="s">
        <v>52</v>
      </c>
      <c r="C22" s="24"/>
      <c r="D22" s="24"/>
      <c r="E22" s="24"/>
      <c r="F22" s="24"/>
      <c r="G22" s="24"/>
      <c r="H22" s="24"/>
      <c r="I22" s="24"/>
      <c r="J22" s="24"/>
      <c r="K22" s="24"/>
      <c r="L22" s="32"/>
      <c r="M22" s="33">
        <v>115.8</v>
      </c>
      <c r="N22" s="33"/>
    </row>
    <row r="23" ht="14.25" spans="1:14">
      <c r="A23" s="25" t="s">
        <v>53</v>
      </c>
      <c r="B23" s="26"/>
      <c r="C23" s="27" t="s">
        <v>54</v>
      </c>
      <c r="D23" s="28"/>
      <c r="E23" s="28"/>
      <c r="F23" s="46" t="s">
        <v>74</v>
      </c>
      <c r="G23" s="47"/>
      <c r="H23" s="26" t="s">
        <v>56</v>
      </c>
      <c r="I23" s="26"/>
      <c r="J23" s="26"/>
      <c r="K23" s="26"/>
      <c r="L23" s="26" t="s">
        <v>57</v>
      </c>
      <c r="M23" s="34">
        <v>116</v>
      </c>
      <c r="N23" s="35"/>
    </row>
    <row r="24" spans="1:14">
      <c r="A24" s="41" t="s">
        <v>75</v>
      </c>
      <c r="B24" s="41"/>
      <c r="C24" s="41"/>
      <c r="D24" s="41"/>
      <c r="E24" s="41"/>
      <c r="F24" s="41"/>
      <c r="G24" s="41"/>
      <c r="H24" s="41" t="s">
        <v>76</v>
      </c>
      <c r="I24" s="41"/>
      <c r="J24" s="41"/>
      <c r="K24" s="41"/>
      <c r="L24" s="41"/>
      <c r="M24" s="41"/>
      <c r="N24" s="41"/>
    </row>
  </sheetData>
  <mergeCells count="64">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C10:E10"/>
    <mergeCell ref="F10:G10"/>
    <mergeCell ref="I10:K10"/>
    <mergeCell ref="M10:N10"/>
    <mergeCell ref="C11:E11"/>
    <mergeCell ref="F11:G11"/>
    <mergeCell ref="I11:K11"/>
    <mergeCell ref="C12:E12"/>
    <mergeCell ref="F12:G12"/>
    <mergeCell ref="I12:K12"/>
    <mergeCell ref="C13:E13"/>
    <mergeCell ref="F13:G13"/>
    <mergeCell ref="I13:K13"/>
    <mergeCell ref="C14:E14"/>
    <mergeCell ref="F14:G14"/>
    <mergeCell ref="I14:K14"/>
    <mergeCell ref="H15:I15"/>
    <mergeCell ref="H16:I16"/>
    <mergeCell ref="H17:I17"/>
    <mergeCell ref="H18:I18"/>
    <mergeCell ref="H19:I19"/>
    <mergeCell ref="G20:H20"/>
    <mergeCell ref="I20:J20"/>
    <mergeCell ref="M20:N20"/>
    <mergeCell ref="G21:H21"/>
    <mergeCell ref="I21:J21"/>
    <mergeCell ref="M21:N21"/>
    <mergeCell ref="B22:L22"/>
    <mergeCell ref="M22:N22"/>
    <mergeCell ref="A23:B23"/>
    <mergeCell ref="C23:E23"/>
    <mergeCell ref="F23:G23"/>
    <mergeCell ref="H23:I23"/>
    <mergeCell ref="J23:K23"/>
    <mergeCell ref="M23:N23"/>
    <mergeCell ref="A24:G24"/>
    <mergeCell ref="H24:N24"/>
    <mergeCell ref="A4:A6"/>
    <mergeCell ref="A7:A22"/>
    <mergeCell ref="B7:B9"/>
    <mergeCell ref="B10:B14"/>
    <mergeCell ref="B15:B19"/>
    <mergeCell ref="B20:B21"/>
    <mergeCell ref="N16:N19"/>
    <mergeCell ref="M8:N9"/>
    <mergeCell ref="M11:N1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F24" sqref="F24:G24"/>
    </sheetView>
  </sheetViews>
  <sheetFormatPr defaultColWidth="9" defaultRowHeight="13.5"/>
  <sheetData>
    <row r="1" spans="1:1">
      <c r="A1" t="s">
        <v>0</v>
      </c>
    </row>
    <row r="2" ht="24" spans="1:14">
      <c r="A2" s="1" t="s">
        <v>60</v>
      </c>
      <c r="B2" s="2"/>
      <c r="C2" s="2"/>
      <c r="D2" s="2"/>
      <c r="E2" s="2"/>
      <c r="F2" s="2"/>
      <c r="G2" s="2"/>
      <c r="H2" s="2"/>
      <c r="I2" s="2"/>
      <c r="J2" s="2"/>
      <c r="K2" s="2"/>
      <c r="L2" s="2"/>
      <c r="M2" s="2"/>
      <c r="N2" s="2"/>
    </row>
    <row r="3" ht="15.75" spans="1:14">
      <c r="A3" s="3" t="s">
        <v>2</v>
      </c>
      <c r="B3" s="3"/>
      <c r="C3" s="3"/>
      <c r="D3" s="3"/>
      <c r="E3" s="3"/>
      <c r="F3" s="3" t="s">
        <v>77</v>
      </c>
      <c r="G3" s="3"/>
      <c r="H3" s="3"/>
      <c r="I3" s="3"/>
      <c r="J3" s="42" t="s">
        <v>78</v>
      </c>
      <c r="K3" s="42"/>
      <c r="L3" s="42"/>
      <c r="M3" s="42"/>
      <c r="N3" s="42"/>
    </row>
    <row r="4" spans="1:14">
      <c r="A4" s="4" t="s">
        <v>5</v>
      </c>
      <c r="B4" s="5" t="s">
        <v>79</v>
      </c>
      <c r="C4" s="6"/>
      <c r="D4" s="7"/>
      <c r="E4" s="8" t="s">
        <v>80</v>
      </c>
      <c r="F4" s="8"/>
      <c r="G4" s="8"/>
      <c r="H4" s="8"/>
      <c r="I4" s="8"/>
      <c r="J4" s="8"/>
      <c r="K4" s="8"/>
      <c r="L4" s="8"/>
      <c r="M4" s="4" t="s">
        <v>7</v>
      </c>
      <c r="N4" s="4" t="s">
        <v>81</v>
      </c>
    </row>
    <row r="5" ht="38.25" spans="1:14">
      <c r="A5" s="4"/>
      <c r="B5" s="4" t="s">
        <v>9</v>
      </c>
      <c r="C5" s="4" t="s">
        <v>82</v>
      </c>
      <c r="D5" s="4"/>
      <c r="E5" s="4"/>
      <c r="F5" s="4"/>
      <c r="G5" s="4"/>
      <c r="H5" s="4"/>
      <c r="I5" s="4"/>
      <c r="J5" s="4"/>
      <c r="K5" s="4"/>
      <c r="L5" s="4"/>
      <c r="M5" s="4"/>
      <c r="N5" s="4"/>
    </row>
    <row r="6" spans="1:14">
      <c r="A6" s="4"/>
      <c r="B6" s="4" t="s">
        <v>11</v>
      </c>
      <c r="C6" s="4"/>
      <c r="D6" s="4"/>
      <c r="E6" s="4"/>
      <c r="F6" s="4"/>
      <c r="G6" s="4"/>
      <c r="H6" s="4"/>
      <c r="I6" s="4"/>
      <c r="J6" s="4"/>
      <c r="K6" s="4"/>
      <c r="L6" s="4"/>
      <c r="M6" s="4"/>
      <c r="N6" s="4"/>
    </row>
    <row r="7" spans="1:14">
      <c r="A7" s="4" t="s">
        <v>12</v>
      </c>
      <c r="B7" s="4" t="s">
        <v>13</v>
      </c>
      <c r="C7" s="4" t="s">
        <v>14</v>
      </c>
      <c r="D7" s="4" t="s">
        <v>15</v>
      </c>
      <c r="E7" s="4"/>
      <c r="F7" s="4" t="s">
        <v>16</v>
      </c>
      <c r="G7" s="4"/>
      <c r="H7" s="4" t="s">
        <v>17</v>
      </c>
      <c r="I7" s="4"/>
      <c r="J7" s="4"/>
      <c r="K7" s="4"/>
      <c r="L7" s="4" t="s">
        <v>18</v>
      </c>
      <c r="M7" s="4" t="s">
        <v>19</v>
      </c>
      <c r="N7" s="4"/>
    </row>
    <row r="8" spans="1:14">
      <c r="A8" s="4"/>
      <c r="B8" s="4"/>
      <c r="C8" s="4" t="s">
        <v>66</v>
      </c>
      <c r="D8" s="4">
        <v>18597.55</v>
      </c>
      <c r="E8" s="4"/>
      <c r="F8" s="4">
        <v>210</v>
      </c>
      <c r="G8" s="4"/>
      <c r="H8" s="4">
        <v>0.43</v>
      </c>
      <c r="I8" s="4"/>
      <c r="J8" s="4"/>
      <c r="K8" s="4"/>
      <c r="L8" s="4">
        <v>90.3</v>
      </c>
      <c r="M8" s="4">
        <v>159.6</v>
      </c>
      <c r="N8" s="4"/>
    </row>
    <row r="9" spans="1:14">
      <c r="A9" s="4"/>
      <c r="B9" s="4"/>
      <c r="C9" s="4" t="s">
        <v>83</v>
      </c>
      <c r="D9" s="4">
        <v>14567.8</v>
      </c>
      <c r="E9" s="4"/>
      <c r="F9" s="4">
        <v>210</v>
      </c>
      <c r="G9" s="4"/>
      <c r="H9" s="4">
        <v>0.33</v>
      </c>
      <c r="I9" s="4"/>
      <c r="J9" s="4"/>
      <c r="K9" s="4"/>
      <c r="L9" s="4">
        <v>69.3</v>
      </c>
      <c r="M9" s="4"/>
      <c r="N9" s="4"/>
    </row>
    <row r="10" spans="1:14">
      <c r="A10" s="4"/>
      <c r="B10" s="4" t="s">
        <v>22</v>
      </c>
      <c r="C10" s="4" t="s">
        <v>23</v>
      </c>
      <c r="D10" s="4"/>
      <c r="E10" s="4"/>
      <c r="F10" s="4" t="s">
        <v>24</v>
      </c>
      <c r="G10" s="4"/>
      <c r="H10" s="4" t="s">
        <v>25</v>
      </c>
      <c r="I10" s="11" t="s">
        <v>26</v>
      </c>
      <c r="J10" s="12"/>
      <c r="K10" s="13"/>
      <c r="L10" s="4" t="s">
        <v>18</v>
      </c>
      <c r="M10" s="4" t="s">
        <v>19</v>
      </c>
      <c r="N10" s="4"/>
    </row>
    <row r="11" spans="1:14">
      <c r="A11" s="4"/>
      <c r="B11" s="4"/>
      <c r="C11" s="4" t="s">
        <v>84</v>
      </c>
      <c r="D11" s="4"/>
      <c r="E11" s="4"/>
      <c r="F11" s="4" t="s">
        <v>85</v>
      </c>
      <c r="G11" s="4"/>
      <c r="H11" s="4" t="s">
        <v>86</v>
      </c>
      <c r="I11" s="4">
        <v>600</v>
      </c>
      <c r="J11" s="4"/>
      <c r="K11" s="4"/>
      <c r="L11">
        <v>88.3</v>
      </c>
      <c r="M11" s="4">
        <v>88.3</v>
      </c>
      <c r="N11" s="4"/>
    </row>
    <row r="12" spans="1:14">
      <c r="A12" s="4"/>
      <c r="B12" s="4"/>
      <c r="C12" s="4"/>
      <c r="D12" s="4"/>
      <c r="E12" s="4"/>
      <c r="F12" s="4"/>
      <c r="G12" s="4"/>
      <c r="H12" s="4"/>
      <c r="I12" s="4"/>
      <c r="J12" s="4"/>
      <c r="K12" s="4"/>
      <c r="L12" s="4"/>
      <c r="M12" s="4"/>
      <c r="N12" s="4"/>
    </row>
    <row r="13" spans="1:14">
      <c r="A13" s="4"/>
      <c r="B13" s="4"/>
      <c r="C13" s="4"/>
      <c r="D13" s="4"/>
      <c r="E13" s="4"/>
      <c r="F13" s="4"/>
      <c r="G13" s="4"/>
      <c r="H13" s="4"/>
      <c r="I13" s="4"/>
      <c r="J13" s="4"/>
      <c r="K13" s="4"/>
      <c r="L13" s="4"/>
      <c r="M13" s="4"/>
      <c r="N13" s="4"/>
    </row>
    <row r="14" spans="1:14">
      <c r="A14" s="4"/>
      <c r="B14" s="4"/>
      <c r="C14" s="11"/>
      <c r="D14" s="12"/>
      <c r="E14" s="13"/>
      <c r="F14" s="11"/>
      <c r="G14" s="13"/>
      <c r="H14" s="4"/>
      <c r="I14" s="11"/>
      <c r="J14" s="12"/>
      <c r="K14" s="13"/>
      <c r="L14" s="4"/>
      <c r="M14" s="4"/>
      <c r="N14" s="4"/>
    </row>
    <row r="15" ht="25.5" spans="1:14">
      <c r="A15" s="4"/>
      <c r="B15" s="22" t="s">
        <v>31</v>
      </c>
      <c r="C15" s="4" t="s">
        <v>23</v>
      </c>
      <c r="D15" s="4" t="s">
        <v>32</v>
      </c>
      <c r="E15" s="4" t="s">
        <v>7</v>
      </c>
      <c r="F15" s="4" t="s">
        <v>33</v>
      </c>
      <c r="G15" s="4" t="s">
        <v>18</v>
      </c>
      <c r="H15" s="4" t="s">
        <v>23</v>
      </c>
      <c r="I15" s="4"/>
      <c r="J15" s="4" t="s">
        <v>32</v>
      </c>
      <c r="K15" s="4" t="s">
        <v>7</v>
      </c>
      <c r="L15" s="4" t="s">
        <v>33</v>
      </c>
      <c r="M15" s="4" t="s">
        <v>18</v>
      </c>
      <c r="N15" s="4" t="s">
        <v>34</v>
      </c>
    </row>
    <row r="16" spans="1:14">
      <c r="A16" s="4"/>
      <c r="B16" s="36"/>
      <c r="C16" s="37" t="s">
        <v>87</v>
      </c>
      <c r="D16" s="4">
        <v>1.5</v>
      </c>
      <c r="E16" s="4" t="s">
        <v>88</v>
      </c>
      <c r="F16" s="4">
        <v>1</v>
      </c>
      <c r="G16" s="38">
        <v>1.5</v>
      </c>
      <c r="H16" s="11" t="s">
        <v>89</v>
      </c>
      <c r="I16" s="13"/>
      <c r="J16" s="4">
        <v>0.8</v>
      </c>
      <c r="K16" s="4" t="s">
        <v>88</v>
      </c>
      <c r="L16" s="4">
        <v>2</v>
      </c>
      <c r="M16" s="15">
        <v>1.6</v>
      </c>
      <c r="N16" s="43">
        <v>49.92</v>
      </c>
    </row>
    <row r="17" ht="38.25" spans="1:14">
      <c r="A17" s="4"/>
      <c r="B17" s="36"/>
      <c r="C17" s="4" t="s">
        <v>90</v>
      </c>
      <c r="D17" s="4">
        <v>2.97</v>
      </c>
      <c r="E17" s="4" t="s">
        <v>91</v>
      </c>
      <c r="F17" s="4">
        <v>2</v>
      </c>
      <c r="G17" s="15">
        <v>5.94</v>
      </c>
      <c r="H17" s="11" t="s">
        <v>92</v>
      </c>
      <c r="I17" s="13"/>
      <c r="J17" s="4">
        <v>0.35</v>
      </c>
      <c r="K17" s="4" t="s">
        <v>93</v>
      </c>
      <c r="L17" s="4">
        <v>10</v>
      </c>
      <c r="M17" s="15">
        <v>3.5</v>
      </c>
      <c r="N17" s="44"/>
    </row>
    <row r="18" spans="1:14">
      <c r="A18" s="4"/>
      <c r="B18" s="36"/>
      <c r="C18" s="4" t="s">
        <v>94</v>
      </c>
      <c r="D18" s="4">
        <v>4.6</v>
      </c>
      <c r="E18" s="4" t="s">
        <v>41</v>
      </c>
      <c r="F18" s="16">
        <v>1</v>
      </c>
      <c r="G18" s="15">
        <v>4.6</v>
      </c>
      <c r="H18" s="11" t="s">
        <v>95</v>
      </c>
      <c r="I18" s="13"/>
      <c r="J18" s="4">
        <v>0.54</v>
      </c>
      <c r="K18" s="4" t="s">
        <v>96</v>
      </c>
      <c r="L18" s="4">
        <v>2</v>
      </c>
      <c r="M18" s="15">
        <v>1.08</v>
      </c>
      <c r="N18" s="44"/>
    </row>
    <row r="19" ht="25.5" spans="1:14">
      <c r="A19" s="4"/>
      <c r="B19" s="36"/>
      <c r="C19" s="4" t="s">
        <v>97</v>
      </c>
      <c r="D19" s="4">
        <v>0.3</v>
      </c>
      <c r="E19" s="4" t="s">
        <v>96</v>
      </c>
      <c r="F19" s="16">
        <v>2</v>
      </c>
      <c r="G19" s="39">
        <v>0.6</v>
      </c>
      <c r="H19" s="4" t="s">
        <v>98</v>
      </c>
      <c r="I19" s="4"/>
      <c r="J19" s="4">
        <v>4.5</v>
      </c>
      <c r="K19" s="4" t="s">
        <v>99</v>
      </c>
      <c r="L19" s="4">
        <v>1</v>
      </c>
      <c r="M19" s="4">
        <v>4.5</v>
      </c>
      <c r="N19" s="44"/>
    </row>
    <row r="20" ht="25.5" spans="1:14">
      <c r="A20" s="4"/>
      <c r="B20" s="40"/>
      <c r="C20" s="4" t="s">
        <v>100</v>
      </c>
      <c r="D20" s="4">
        <v>2.5</v>
      </c>
      <c r="E20" s="4" t="s">
        <v>96</v>
      </c>
      <c r="F20" s="4">
        <v>8</v>
      </c>
      <c r="G20" s="11">
        <v>20</v>
      </c>
      <c r="H20" s="12" t="s">
        <v>101</v>
      </c>
      <c r="I20" s="13"/>
      <c r="J20" s="4">
        <v>6.6</v>
      </c>
      <c r="K20" s="4" t="s">
        <v>41</v>
      </c>
      <c r="L20" s="4">
        <v>1</v>
      </c>
      <c r="M20" s="4">
        <v>6.6</v>
      </c>
      <c r="N20" s="45"/>
    </row>
    <row r="21" spans="1:14">
      <c r="A21" s="4"/>
      <c r="B21" s="4" t="s">
        <v>44</v>
      </c>
      <c r="C21" s="4" t="s">
        <v>23</v>
      </c>
      <c r="D21" s="4" t="s">
        <v>45</v>
      </c>
      <c r="E21" s="4" t="s">
        <v>46</v>
      </c>
      <c r="F21" s="4" t="s">
        <v>18</v>
      </c>
      <c r="G21" s="11" t="s">
        <v>23</v>
      </c>
      <c r="H21" s="13"/>
      <c r="I21" s="4" t="s">
        <v>47</v>
      </c>
      <c r="J21" s="4"/>
      <c r="K21" s="4" t="s">
        <v>48</v>
      </c>
      <c r="L21" s="4" t="s">
        <v>18</v>
      </c>
      <c r="M21" s="4" t="s">
        <v>49</v>
      </c>
      <c r="N21" s="4"/>
    </row>
    <row r="22" spans="1:14">
      <c r="A22" s="4"/>
      <c r="B22" s="4"/>
      <c r="C22" s="4"/>
      <c r="D22" s="4"/>
      <c r="E22" s="4"/>
      <c r="F22" s="4"/>
      <c r="G22" s="11"/>
      <c r="H22" s="13"/>
      <c r="I22" s="4"/>
      <c r="J22" s="4"/>
      <c r="K22" s="4"/>
      <c r="L22" s="4"/>
      <c r="M22" s="4"/>
      <c r="N22" s="4"/>
    </row>
    <row r="23" ht="14.25" spans="1:14">
      <c r="A23" s="22"/>
      <c r="B23" s="23" t="s">
        <v>52</v>
      </c>
      <c r="C23" s="24"/>
      <c r="D23" s="24"/>
      <c r="E23" s="24"/>
      <c r="F23" s="24"/>
      <c r="G23" s="24"/>
      <c r="H23" s="24"/>
      <c r="I23" s="24"/>
      <c r="J23" s="24"/>
      <c r="K23" s="24"/>
      <c r="L23" s="32"/>
      <c r="M23" s="33">
        <v>297.82</v>
      </c>
      <c r="N23" s="33"/>
    </row>
    <row r="24" ht="14.25" spans="1:14">
      <c r="A24" s="25" t="s">
        <v>53</v>
      </c>
      <c r="B24" s="26"/>
      <c r="C24" s="27" t="s">
        <v>54</v>
      </c>
      <c r="D24" s="28"/>
      <c r="E24" s="28"/>
      <c r="F24" s="27" t="s">
        <v>102</v>
      </c>
      <c r="G24" s="29"/>
      <c r="H24" s="26" t="s">
        <v>56</v>
      </c>
      <c r="I24" s="26"/>
      <c r="J24" s="26"/>
      <c r="K24" s="26"/>
      <c r="L24" s="26" t="s">
        <v>57</v>
      </c>
      <c r="M24" s="34">
        <v>300</v>
      </c>
      <c r="N24" s="35"/>
    </row>
    <row r="25" spans="1:14">
      <c r="A25" s="41" t="s">
        <v>103</v>
      </c>
      <c r="B25" s="41"/>
      <c r="C25" s="41"/>
      <c r="D25" s="41"/>
      <c r="E25" s="41"/>
      <c r="F25" s="41"/>
      <c r="G25" s="41"/>
      <c r="H25" s="41" t="s">
        <v>104</v>
      </c>
      <c r="I25" s="41"/>
      <c r="J25" s="41"/>
      <c r="K25" s="41"/>
      <c r="L25" s="41"/>
      <c r="M25" s="41"/>
      <c r="N25" s="41"/>
    </row>
  </sheetData>
  <mergeCells count="65">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C10:E10"/>
    <mergeCell ref="F10:G10"/>
    <mergeCell ref="I10:K10"/>
    <mergeCell ref="M10:N10"/>
    <mergeCell ref="C11:E11"/>
    <mergeCell ref="F11:G11"/>
    <mergeCell ref="I11:K11"/>
    <mergeCell ref="C12:E12"/>
    <mergeCell ref="F12:G12"/>
    <mergeCell ref="I12:K12"/>
    <mergeCell ref="C13:E13"/>
    <mergeCell ref="F13:G13"/>
    <mergeCell ref="I13:K13"/>
    <mergeCell ref="C14:E14"/>
    <mergeCell ref="F14:G14"/>
    <mergeCell ref="I14:K14"/>
    <mergeCell ref="H15:I15"/>
    <mergeCell ref="H16:I16"/>
    <mergeCell ref="H17:I17"/>
    <mergeCell ref="H18:I18"/>
    <mergeCell ref="H19:I19"/>
    <mergeCell ref="H20:I20"/>
    <mergeCell ref="G21:H21"/>
    <mergeCell ref="I21:J21"/>
    <mergeCell ref="M21:N21"/>
    <mergeCell ref="G22:H22"/>
    <mergeCell ref="I22:J22"/>
    <mergeCell ref="M22:N22"/>
    <mergeCell ref="B23:L23"/>
    <mergeCell ref="M23:N23"/>
    <mergeCell ref="A24:B24"/>
    <mergeCell ref="C24:E24"/>
    <mergeCell ref="F24:G24"/>
    <mergeCell ref="H24:I24"/>
    <mergeCell ref="J24:K24"/>
    <mergeCell ref="M24:N24"/>
    <mergeCell ref="A25:G25"/>
    <mergeCell ref="H25:N25"/>
    <mergeCell ref="A4:A6"/>
    <mergeCell ref="A7:A23"/>
    <mergeCell ref="B7:B9"/>
    <mergeCell ref="B10:B14"/>
    <mergeCell ref="B15:B20"/>
    <mergeCell ref="B21:B22"/>
    <mergeCell ref="N16:N20"/>
    <mergeCell ref="M8:N9"/>
    <mergeCell ref="M11:N1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F25" sqref="F25:G25"/>
    </sheetView>
  </sheetViews>
  <sheetFormatPr defaultColWidth="9" defaultRowHeight="13.5"/>
  <cols>
    <col min="6" max="6" width="12.625"/>
    <col min="12" max="12" width="12.625"/>
  </cols>
  <sheetData>
    <row r="1" spans="1:1">
      <c r="A1" t="s">
        <v>0</v>
      </c>
    </row>
    <row r="2" ht="24" spans="1:14">
      <c r="A2" s="1" t="s">
        <v>1</v>
      </c>
      <c r="B2" s="2"/>
      <c r="C2" s="2"/>
      <c r="D2" s="2"/>
      <c r="E2" s="2"/>
      <c r="F2" s="2"/>
      <c r="G2" s="2"/>
      <c r="H2" s="2"/>
      <c r="I2" s="2"/>
      <c r="J2" s="2"/>
      <c r="K2" s="2"/>
      <c r="L2" s="2"/>
      <c r="M2" s="2"/>
      <c r="N2" s="2"/>
    </row>
    <row r="3" ht="15.75" spans="1:14">
      <c r="A3" s="3" t="s">
        <v>2</v>
      </c>
      <c r="B3" s="3"/>
      <c r="C3" s="3"/>
      <c r="D3" s="3"/>
      <c r="E3" s="3"/>
      <c r="F3" s="3" t="s">
        <v>105</v>
      </c>
      <c r="G3" s="3"/>
      <c r="H3" s="3"/>
      <c r="I3" s="3"/>
      <c r="J3" s="3" t="s">
        <v>106</v>
      </c>
      <c r="K3" s="3"/>
      <c r="L3" s="3"/>
      <c r="M3" s="3"/>
      <c r="N3" s="3"/>
    </row>
    <row r="4" spans="1:14">
      <c r="A4" s="4" t="s">
        <v>5</v>
      </c>
      <c r="B4" s="5" t="s">
        <v>107</v>
      </c>
      <c r="C4" s="6"/>
      <c r="D4" s="7"/>
      <c r="E4" s="8" t="s">
        <v>108</v>
      </c>
      <c r="F4" s="8"/>
      <c r="G4" s="8"/>
      <c r="H4" s="8"/>
      <c r="I4" s="8"/>
      <c r="J4" s="8"/>
      <c r="K4" s="8"/>
      <c r="L4" s="8"/>
      <c r="M4" s="4" t="s">
        <v>7</v>
      </c>
      <c r="N4" s="4" t="s">
        <v>8</v>
      </c>
    </row>
    <row r="5" ht="38.25" spans="1:14">
      <c r="A5" s="4"/>
      <c r="B5" s="4" t="s">
        <v>9</v>
      </c>
      <c r="C5" s="4" t="s">
        <v>109</v>
      </c>
      <c r="D5" s="4"/>
      <c r="E5" s="4"/>
      <c r="F5" s="4"/>
      <c r="G5" s="4"/>
      <c r="H5" s="4"/>
      <c r="I5" s="4"/>
      <c r="J5" s="4"/>
      <c r="K5" s="4"/>
      <c r="L5" s="4"/>
      <c r="M5" s="4"/>
      <c r="N5" s="4"/>
    </row>
    <row r="6" spans="1:14">
      <c r="A6" s="4"/>
      <c r="B6" s="4" t="s">
        <v>11</v>
      </c>
      <c r="C6" s="4"/>
      <c r="D6" s="4"/>
      <c r="E6" s="4"/>
      <c r="F6" s="4"/>
      <c r="G6" s="4"/>
      <c r="H6" s="4"/>
      <c r="I6" s="4"/>
      <c r="J6" s="4"/>
      <c r="K6" s="4"/>
      <c r="L6" s="4"/>
      <c r="M6" s="4"/>
      <c r="N6" s="4"/>
    </row>
    <row r="7" spans="1:14">
      <c r="A7" s="4" t="s">
        <v>12</v>
      </c>
      <c r="B7" s="4" t="s">
        <v>13</v>
      </c>
      <c r="C7" s="4" t="s">
        <v>14</v>
      </c>
      <c r="D7" s="4" t="s">
        <v>15</v>
      </c>
      <c r="E7" s="4"/>
      <c r="F7" s="4" t="s">
        <v>16</v>
      </c>
      <c r="G7" s="4"/>
      <c r="H7" s="4" t="s">
        <v>17</v>
      </c>
      <c r="I7" s="4"/>
      <c r="J7" s="4"/>
      <c r="K7" s="4"/>
      <c r="L7" s="4" t="s">
        <v>18</v>
      </c>
      <c r="M7" s="4" t="s">
        <v>19</v>
      </c>
      <c r="N7" s="4"/>
    </row>
    <row r="8" spans="1:14">
      <c r="A8" s="4"/>
      <c r="B8" s="4"/>
      <c r="C8" s="9" t="s">
        <v>66</v>
      </c>
      <c r="D8" s="4">
        <v>6000</v>
      </c>
      <c r="E8" s="4"/>
      <c r="F8" s="4">
        <v>10</v>
      </c>
      <c r="G8" s="4"/>
      <c r="H8" s="4">
        <f>D8/(22*8*60)</f>
        <v>0.568181818181818</v>
      </c>
      <c r="I8" s="4"/>
      <c r="J8" s="4"/>
      <c r="K8" s="4"/>
      <c r="L8" s="4">
        <f>H8*F8</f>
        <v>5.68181818181818</v>
      </c>
      <c r="M8" s="4">
        <f>L8+L9</f>
        <v>5.68181818181818</v>
      </c>
      <c r="N8" s="4"/>
    </row>
    <row r="9" spans="1:14">
      <c r="A9" s="4"/>
      <c r="B9" s="4"/>
      <c r="C9" s="9"/>
      <c r="D9" s="4"/>
      <c r="E9" s="4"/>
      <c r="F9" s="4"/>
      <c r="G9" s="4"/>
      <c r="H9" s="4"/>
      <c r="I9" s="4"/>
      <c r="J9" s="4"/>
      <c r="K9" s="4"/>
      <c r="L9" s="4"/>
      <c r="M9" s="4"/>
      <c r="N9" s="4"/>
    </row>
    <row r="10" spans="1:14">
      <c r="A10" s="4"/>
      <c r="B10" s="4"/>
      <c r="C10" s="10"/>
      <c r="D10" s="4"/>
      <c r="E10" s="4"/>
      <c r="F10" s="4"/>
      <c r="G10" s="4"/>
      <c r="H10" s="4"/>
      <c r="I10" s="4"/>
      <c r="J10" s="4"/>
      <c r="K10" s="4"/>
      <c r="L10" s="4"/>
      <c r="M10" s="4"/>
      <c r="N10" s="4"/>
    </row>
    <row r="11" spans="1:14">
      <c r="A11" s="4"/>
      <c r="B11" s="4" t="s">
        <v>22</v>
      </c>
      <c r="C11" s="4" t="s">
        <v>23</v>
      </c>
      <c r="D11" s="4"/>
      <c r="E11" s="4"/>
      <c r="F11" s="4" t="s">
        <v>24</v>
      </c>
      <c r="G11" s="4"/>
      <c r="H11" s="4" t="s">
        <v>25</v>
      </c>
      <c r="I11" s="11" t="s">
        <v>110</v>
      </c>
      <c r="J11" s="12"/>
      <c r="K11" s="13"/>
      <c r="L11" s="4" t="s">
        <v>18</v>
      </c>
      <c r="M11" s="4" t="s">
        <v>19</v>
      </c>
      <c r="N11" s="4"/>
    </row>
    <row r="12" spans="1:14">
      <c r="A12" s="4"/>
      <c r="B12" s="4"/>
      <c r="C12" s="4" t="s">
        <v>111</v>
      </c>
      <c r="D12" s="4"/>
      <c r="E12" s="4"/>
      <c r="F12" s="4">
        <v>5000</v>
      </c>
      <c r="G12" s="4"/>
      <c r="H12" s="4">
        <v>6</v>
      </c>
      <c r="I12" s="4">
        <v>69.44</v>
      </c>
      <c r="J12" s="4"/>
      <c r="K12" s="4"/>
      <c r="L12" s="4">
        <v>0.08</v>
      </c>
      <c r="M12" s="4">
        <f>L12+L13+L14</f>
        <v>0.13</v>
      </c>
      <c r="N12" s="4"/>
    </row>
    <row r="13" spans="1:14">
      <c r="A13" s="4"/>
      <c r="B13" s="4"/>
      <c r="C13" s="4" t="s">
        <v>112</v>
      </c>
      <c r="D13" s="4"/>
      <c r="E13" s="4"/>
      <c r="F13" s="4">
        <v>1200</v>
      </c>
      <c r="G13" s="4"/>
      <c r="H13" s="4">
        <v>6</v>
      </c>
      <c r="I13" s="4">
        <v>16.67</v>
      </c>
      <c r="J13" s="4"/>
      <c r="K13" s="4"/>
      <c r="L13" s="4">
        <v>0.02</v>
      </c>
      <c r="M13" s="4"/>
      <c r="N13" s="4"/>
    </row>
    <row r="14" spans="1:14">
      <c r="A14" s="4"/>
      <c r="B14" s="4"/>
      <c r="C14" s="4" t="s">
        <v>113</v>
      </c>
      <c r="D14" s="4"/>
      <c r="E14" s="4"/>
      <c r="F14" s="4">
        <v>1000</v>
      </c>
      <c r="G14" s="4"/>
      <c r="H14" s="4">
        <v>15</v>
      </c>
      <c r="I14" s="4">
        <v>37.88</v>
      </c>
      <c r="J14" s="4"/>
      <c r="K14" s="4"/>
      <c r="L14" s="4">
        <v>0.03</v>
      </c>
      <c r="M14" s="4"/>
      <c r="N14" s="4"/>
    </row>
    <row r="15" spans="1:14">
      <c r="A15" s="4"/>
      <c r="B15" s="4"/>
      <c r="C15" s="11"/>
      <c r="D15" s="12"/>
      <c r="E15" s="13"/>
      <c r="F15" s="11"/>
      <c r="G15" s="13"/>
      <c r="H15" s="4"/>
      <c r="I15" s="11"/>
      <c r="J15" s="12"/>
      <c r="K15" s="13"/>
      <c r="L15" s="4"/>
      <c r="M15" s="4"/>
      <c r="N15" s="4"/>
    </row>
    <row r="16" spans="1:14">
      <c r="A16" s="4"/>
      <c r="B16" s="4" t="s">
        <v>31</v>
      </c>
      <c r="C16" s="4" t="s">
        <v>23</v>
      </c>
      <c r="D16" s="4" t="s">
        <v>32</v>
      </c>
      <c r="E16" s="4" t="s">
        <v>7</v>
      </c>
      <c r="F16" s="4" t="s">
        <v>33</v>
      </c>
      <c r="G16" s="4" t="s">
        <v>18</v>
      </c>
      <c r="H16" s="4" t="s">
        <v>23</v>
      </c>
      <c r="I16" s="4"/>
      <c r="J16" s="4" t="s">
        <v>32</v>
      </c>
      <c r="K16" s="4" t="s">
        <v>7</v>
      </c>
      <c r="L16" s="4" t="s">
        <v>33</v>
      </c>
      <c r="M16" s="4" t="s">
        <v>18</v>
      </c>
      <c r="N16" s="4" t="s">
        <v>34</v>
      </c>
    </row>
    <row r="17" ht="22.5" spans="1:14">
      <c r="A17" s="4"/>
      <c r="B17" s="4"/>
      <c r="C17" s="14" t="s">
        <v>114</v>
      </c>
      <c r="D17" s="4">
        <v>0.35</v>
      </c>
      <c r="E17" s="4" t="s">
        <v>39</v>
      </c>
      <c r="F17" s="4">
        <v>1</v>
      </c>
      <c r="G17" s="15">
        <v>0.35</v>
      </c>
      <c r="H17" s="11"/>
      <c r="I17" s="13"/>
      <c r="J17" s="4"/>
      <c r="K17" s="4"/>
      <c r="L17" s="4"/>
      <c r="M17" s="15"/>
      <c r="N17" s="31">
        <f>G17+G18+G19+G20</f>
        <v>0.66</v>
      </c>
    </row>
    <row r="18" ht="25.5" spans="1:14">
      <c r="A18" s="4"/>
      <c r="B18" s="4"/>
      <c r="C18" s="4" t="s">
        <v>38</v>
      </c>
      <c r="D18" s="4">
        <v>0.1</v>
      </c>
      <c r="E18" s="4" t="s">
        <v>39</v>
      </c>
      <c r="F18" s="16">
        <v>2</v>
      </c>
      <c r="G18" s="15">
        <v>0.2</v>
      </c>
      <c r="H18" s="11"/>
      <c r="I18" s="13"/>
      <c r="J18" s="4"/>
      <c r="K18" s="4"/>
      <c r="L18" s="4"/>
      <c r="M18" s="15"/>
      <c r="N18" s="31"/>
    </row>
    <row r="19" ht="25.5" spans="1:14">
      <c r="A19" s="4"/>
      <c r="B19" s="4"/>
      <c r="C19" s="17" t="s">
        <v>115</v>
      </c>
      <c r="D19" s="18">
        <v>24.41</v>
      </c>
      <c r="E19" s="19" t="s">
        <v>41</v>
      </c>
      <c r="F19" s="4" t="s">
        <v>116</v>
      </c>
      <c r="G19" s="18">
        <v>0.09</v>
      </c>
      <c r="H19" s="11"/>
      <c r="I19" s="13"/>
      <c r="J19" s="4"/>
      <c r="K19" s="4"/>
      <c r="L19" s="4"/>
      <c r="M19" s="15"/>
      <c r="N19" s="31"/>
    </row>
    <row r="20" spans="1:14">
      <c r="A20" s="4"/>
      <c r="B20" s="4"/>
      <c r="C20" s="20" t="s">
        <v>117</v>
      </c>
      <c r="D20" s="21">
        <v>0.02</v>
      </c>
      <c r="E20" s="21" t="s">
        <v>118</v>
      </c>
      <c r="F20" s="16">
        <v>1</v>
      </c>
      <c r="G20" s="21">
        <v>0.02</v>
      </c>
      <c r="H20" s="11"/>
      <c r="I20" s="13"/>
      <c r="J20" s="4"/>
      <c r="K20" s="4"/>
      <c r="L20" s="4"/>
      <c r="M20" s="15"/>
      <c r="N20" s="31"/>
    </row>
    <row r="21" spans="1:14">
      <c r="A21" s="4"/>
      <c r="B21" s="4"/>
      <c r="C21" s="4"/>
      <c r="D21" s="4"/>
      <c r="E21" s="4"/>
      <c r="F21" s="16"/>
      <c r="G21" s="15"/>
      <c r="H21" s="4"/>
      <c r="I21" s="4"/>
      <c r="J21" s="4"/>
      <c r="K21" s="4"/>
      <c r="L21" s="4"/>
      <c r="M21" s="4"/>
      <c r="N21" s="31"/>
    </row>
    <row r="22" spans="1:14">
      <c r="A22" s="4"/>
      <c r="B22" s="4" t="s">
        <v>44</v>
      </c>
      <c r="C22" s="4" t="s">
        <v>23</v>
      </c>
      <c r="D22" s="18" t="s">
        <v>119</v>
      </c>
      <c r="E22" s="18" t="s">
        <v>120</v>
      </c>
      <c r="F22" s="18" t="s">
        <v>121</v>
      </c>
      <c r="G22" s="11" t="s">
        <v>23</v>
      </c>
      <c r="H22" s="13"/>
      <c r="I22" s="4" t="s">
        <v>47</v>
      </c>
      <c r="J22" s="4"/>
      <c r="K22" s="4" t="s">
        <v>48</v>
      </c>
      <c r="L22" s="4" t="s">
        <v>18</v>
      </c>
      <c r="M22" s="4" t="s">
        <v>49</v>
      </c>
      <c r="N22" s="4"/>
    </row>
    <row r="23" spans="1:14">
      <c r="A23" s="4"/>
      <c r="B23" s="4"/>
      <c r="C23" s="4" t="s">
        <v>50</v>
      </c>
      <c r="D23" s="4">
        <f>270+180</f>
        <v>450</v>
      </c>
      <c r="E23" s="4">
        <f>900*2</f>
        <v>1800</v>
      </c>
      <c r="F23" s="4">
        <f>D23/E23</f>
        <v>0.25</v>
      </c>
      <c r="G23" s="11" t="s">
        <v>51</v>
      </c>
      <c r="H23" s="13"/>
      <c r="I23" s="4"/>
      <c r="J23" s="4"/>
      <c r="K23" s="4"/>
      <c r="L23" s="4"/>
      <c r="M23" s="4"/>
      <c r="N23" s="4"/>
    </row>
    <row r="24" ht="14.25" spans="1:14">
      <c r="A24" s="22"/>
      <c r="B24" s="23" t="s">
        <v>52</v>
      </c>
      <c r="C24" s="24"/>
      <c r="D24" s="24"/>
      <c r="E24" s="24"/>
      <c r="F24" s="24"/>
      <c r="G24" s="24"/>
      <c r="H24" s="24"/>
      <c r="I24" s="24"/>
      <c r="J24" s="24"/>
      <c r="K24" s="24"/>
      <c r="L24" s="32"/>
      <c r="M24" s="33">
        <f>M8+M12+N17+M23+F23</f>
        <v>6.72181818181818</v>
      </c>
      <c r="N24" s="33"/>
    </row>
    <row r="25" ht="14.25" spans="1:14">
      <c r="A25" s="25" t="s">
        <v>53</v>
      </c>
      <c r="B25" s="26"/>
      <c r="C25" s="27" t="s">
        <v>54</v>
      </c>
      <c r="D25" s="28"/>
      <c r="E25" s="28"/>
      <c r="F25" s="27" t="s">
        <v>122</v>
      </c>
      <c r="G25" s="29"/>
      <c r="H25" s="26" t="s">
        <v>56</v>
      </c>
      <c r="I25" s="26"/>
      <c r="J25" s="26"/>
      <c r="K25" s="26"/>
      <c r="L25" s="26" t="s">
        <v>57</v>
      </c>
      <c r="M25" s="34">
        <v>5</v>
      </c>
      <c r="N25" s="35"/>
    </row>
    <row r="26" spans="1:10">
      <c r="A26" s="30" t="s">
        <v>123</v>
      </c>
      <c r="B26" s="30"/>
      <c r="H26" s="30" t="s">
        <v>124</v>
      </c>
      <c r="I26" s="30"/>
      <c r="J26" s="30"/>
    </row>
  </sheetData>
  <mergeCells count="66">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D10:E10"/>
    <mergeCell ref="F10:G10"/>
    <mergeCell ref="H10:K10"/>
    <mergeCell ref="C11:E11"/>
    <mergeCell ref="F11:G11"/>
    <mergeCell ref="I11:K11"/>
    <mergeCell ref="M11:N11"/>
    <mergeCell ref="C12:E12"/>
    <mergeCell ref="F12:G12"/>
    <mergeCell ref="I12:K12"/>
    <mergeCell ref="C13:E13"/>
    <mergeCell ref="F13:G13"/>
    <mergeCell ref="I13:K13"/>
    <mergeCell ref="C14:E14"/>
    <mergeCell ref="F14:G14"/>
    <mergeCell ref="I14:K14"/>
    <mergeCell ref="C15:E15"/>
    <mergeCell ref="F15:G15"/>
    <mergeCell ref="I15:K15"/>
    <mergeCell ref="H16:I16"/>
    <mergeCell ref="H17:I17"/>
    <mergeCell ref="H18:I18"/>
    <mergeCell ref="H21:I21"/>
    <mergeCell ref="G22:H22"/>
    <mergeCell ref="I22:J22"/>
    <mergeCell ref="M22:N22"/>
    <mergeCell ref="G23:H23"/>
    <mergeCell ref="I23:J23"/>
    <mergeCell ref="M23:N23"/>
    <mergeCell ref="B24:L24"/>
    <mergeCell ref="M24:N24"/>
    <mergeCell ref="A25:B25"/>
    <mergeCell ref="C25:E25"/>
    <mergeCell ref="F25:G25"/>
    <mergeCell ref="H25:I25"/>
    <mergeCell ref="J25:K25"/>
    <mergeCell ref="M25:N25"/>
    <mergeCell ref="A26:B26"/>
    <mergeCell ref="H26:J26"/>
    <mergeCell ref="A4:A6"/>
    <mergeCell ref="A7:A24"/>
    <mergeCell ref="B7:B10"/>
    <mergeCell ref="B11:B15"/>
    <mergeCell ref="B16:B21"/>
    <mergeCell ref="B22:B23"/>
    <mergeCell ref="N17:N21"/>
    <mergeCell ref="M8:N10"/>
    <mergeCell ref="M12:N1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F25" sqref="F25:G25"/>
    </sheetView>
  </sheetViews>
  <sheetFormatPr defaultColWidth="9" defaultRowHeight="13.5"/>
  <sheetData>
    <row r="1" spans="1:1">
      <c r="A1" t="s">
        <v>0</v>
      </c>
    </row>
    <row r="2" ht="24" spans="1:14">
      <c r="A2" s="1" t="s">
        <v>1</v>
      </c>
      <c r="B2" s="2"/>
      <c r="C2" s="2"/>
      <c r="D2" s="2"/>
      <c r="E2" s="2"/>
      <c r="F2" s="2"/>
      <c r="G2" s="2"/>
      <c r="H2" s="2"/>
      <c r="I2" s="2"/>
      <c r="J2" s="2"/>
      <c r="K2" s="2"/>
      <c r="L2" s="2"/>
      <c r="M2" s="2"/>
      <c r="N2" s="2"/>
    </row>
    <row r="3" ht="15.75" spans="1:14">
      <c r="A3" s="3" t="s">
        <v>2</v>
      </c>
      <c r="B3" s="3"/>
      <c r="C3" s="3"/>
      <c r="D3" s="3"/>
      <c r="E3" s="3"/>
      <c r="F3" s="3" t="s">
        <v>105</v>
      </c>
      <c r="G3" s="3"/>
      <c r="H3" s="3"/>
      <c r="I3" s="3"/>
      <c r="J3" s="3" t="s">
        <v>106</v>
      </c>
      <c r="K3" s="3"/>
      <c r="L3" s="3"/>
      <c r="M3" s="3"/>
      <c r="N3" s="3"/>
    </row>
    <row r="4" spans="1:14">
      <c r="A4" s="4" t="s">
        <v>5</v>
      </c>
      <c r="B4" s="5" t="s">
        <v>125</v>
      </c>
      <c r="C4" s="6"/>
      <c r="D4" s="7"/>
      <c r="E4" s="8" t="s">
        <v>126</v>
      </c>
      <c r="F4" s="8"/>
      <c r="G4" s="8"/>
      <c r="H4" s="8"/>
      <c r="I4" s="8"/>
      <c r="J4" s="8"/>
      <c r="K4" s="8"/>
      <c r="L4" s="8"/>
      <c r="M4" s="4" t="s">
        <v>7</v>
      </c>
      <c r="N4" s="4" t="s">
        <v>8</v>
      </c>
    </row>
    <row r="5" ht="38.25" spans="1:14">
      <c r="A5" s="4"/>
      <c r="B5" s="4" t="s">
        <v>9</v>
      </c>
      <c r="C5" s="4" t="s">
        <v>109</v>
      </c>
      <c r="D5" s="4"/>
      <c r="E5" s="4"/>
      <c r="F5" s="4"/>
      <c r="G5" s="4"/>
      <c r="H5" s="4"/>
      <c r="I5" s="4"/>
      <c r="J5" s="4"/>
      <c r="K5" s="4"/>
      <c r="L5" s="4"/>
      <c r="M5" s="4"/>
      <c r="N5" s="4"/>
    </row>
    <row r="6" spans="1:14">
      <c r="A6" s="4"/>
      <c r="B6" s="4" t="s">
        <v>11</v>
      </c>
      <c r="C6" s="4"/>
      <c r="D6" s="4"/>
      <c r="E6" s="4"/>
      <c r="F6" s="4"/>
      <c r="G6" s="4"/>
      <c r="H6" s="4"/>
      <c r="I6" s="4"/>
      <c r="J6" s="4"/>
      <c r="K6" s="4"/>
      <c r="L6" s="4"/>
      <c r="M6" s="4"/>
      <c r="N6" s="4"/>
    </row>
    <row r="7" spans="1:14">
      <c r="A7" s="4" t="s">
        <v>12</v>
      </c>
      <c r="B7" s="4" t="s">
        <v>13</v>
      </c>
      <c r="C7" s="4" t="s">
        <v>14</v>
      </c>
      <c r="D7" s="4" t="s">
        <v>15</v>
      </c>
      <c r="E7" s="4"/>
      <c r="F7" s="4" t="s">
        <v>16</v>
      </c>
      <c r="G7" s="4"/>
      <c r="H7" s="4" t="s">
        <v>17</v>
      </c>
      <c r="I7" s="4"/>
      <c r="J7" s="4"/>
      <c r="K7" s="4"/>
      <c r="L7" s="4" t="s">
        <v>18</v>
      </c>
      <c r="M7" s="4" t="s">
        <v>19</v>
      </c>
      <c r="N7" s="4"/>
    </row>
    <row r="8" spans="1:14">
      <c r="A8" s="4"/>
      <c r="B8" s="4"/>
      <c r="C8" s="9" t="s">
        <v>66</v>
      </c>
      <c r="D8" s="4">
        <v>10000</v>
      </c>
      <c r="E8" s="4"/>
      <c r="F8" s="4">
        <v>10</v>
      </c>
      <c r="G8" s="4"/>
      <c r="H8" s="4">
        <f>D8/(22*8*60)</f>
        <v>0.946969696969697</v>
      </c>
      <c r="I8" s="4"/>
      <c r="J8" s="4"/>
      <c r="K8" s="4"/>
      <c r="L8" s="4">
        <f>H8*F8</f>
        <v>9.46969696969697</v>
      </c>
      <c r="M8" s="4">
        <f>L8+L9</f>
        <v>9.46969696969697</v>
      </c>
      <c r="N8" s="4"/>
    </row>
    <row r="9" spans="1:14">
      <c r="A9" s="4"/>
      <c r="B9" s="4"/>
      <c r="C9" s="9"/>
      <c r="D9" s="4"/>
      <c r="E9" s="4"/>
      <c r="F9" s="4"/>
      <c r="G9" s="4"/>
      <c r="H9" s="4"/>
      <c r="I9" s="4"/>
      <c r="J9" s="4"/>
      <c r="K9" s="4"/>
      <c r="L9" s="4"/>
      <c r="M9" s="4"/>
      <c r="N9" s="4"/>
    </row>
    <row r="10" spans="1:14">
      <c r="A10" s="4"/>
      <c r="B10" s="4"/>
      <c r="C10" s="10"/>
      <c r="D10" s="4"/>
      <c r="E10" s="4"/>
      <c r="F10" s="4"/>
      <c r="G10" s="4"/>
      <c r="H10" s="4"/>
      <c r="I10" s="4"/>
      <c r="J10" s="4"/>
      <c r="K10" s="4"/>
      <c r="L10" s="4"/>
      <c r="M10" s="4"/>
      <c r="N10" s="4"/>
    </row>
    <row r="11" spans="1:14">
      <c r="A11" s="4"/>
      <c r="B11" s="4" t="s">
        <v>22</v>
      </c>
      <c r="C11" s="4" t="s">
        <v>23</v>
      </c>
      <c r="D11" s="4"/>
      <c r="E11" s="4"/>
      <c r="F11" s="4" t="s">
        <v>24</v>
      </c>
      <c r="G11" s="4"/>
      <c r="H11" s="4" t="s">
        <v>25</v>
      </c>
      <c r="I11" s="11" t="s">
        <v>110</v>
      </c>
      <c r="J11" s="12"/>
      <c r="K11" s="13"/>
      <c r="L11" s="4" t="s">
        <v>18</v>
      </c>
      <c r="M11" s="4" t="s">
        <v>19</v>
      </c>
      <c r="N11" s="4"/>
    </row>
    <row r="12" spans="1:14">
      <c r="A12" s="4"/>
      <c r="B12" s="4"/>
      <c r="C12" s="4" t="s">
        <v>111</v>
      </c>
      <c r="D12" s="4"/>
      <c r="E12" s="4"/>
      <c r="F12" s="4">
        <v>5000</v>
      </c>
      <c r="G12" s="4"/>
      <c r="H12" s="4">
        <v>6</v>
      </c>
      <c r="I12" s="4">
        <v>69.44</v>
      </c>
      <c r="J12" s="4"/>
      <c r="K12" s="4"/>
      <c r="L12" s="4">
        <v>0.08</v>
      </c>
      <c r="M12" s="4">
        <f>L12+L13+L14</f>
        <v>0.13</v>
      </c>
      <c r="N12" s="4"/>
    </row>
    <row r="13" spans="1:14">
      <c r="A13" s="4"/>
      <c r="B13" s="4"/>
      <c r="C13" s="4" t="s">
        <v>112</v>
      </c>
      <c r="D13" s="4"/>
      <c r="E13" s="4"/>
      <c r="F13" s="4">
        <v>1200</v>
      </c>
      <c r="G13" s="4"/>
      <c r="H13" s="4">
        <v>6</v>
      </c>
      <c r="I13" s="4">
        <v>16.67</v>
      </c>
      <c r="J13" s="4"/>
      <c r="K13" s="4"/>
      <c r="L13" s="4">
        <v>0.02</v>
      </c>
      <c r="M13" s="4"/>
      <c r="N13" s="4"/>
    </row>
    <row r="14" spans="1:14">
      <c r="A14" s="4"/>
      <c r="B14" s="4"/>
      <c r="C14" s="4" t="s">
        <v>113</v>
      </c>
      <c r="D14" s="4"/>
      <c r="E14" s="4"/>
      <c r="F14" s="4">
        <v>1000</v>
      </c>
      <c r="G14" s="4"/>
      <c r="H14" s="4">
        <v>15</v>
      </c>
      <c r="I14" s="4">
        <v>37.88</v>
      </c>
      <c r="J14" s="4"/>
      <c r="K14" s="4"/>
      <c r="L14" s="4">
        <v>0.03</v>
      </c>
      <c r="M14" s="4"/>
      <c r="N14" s="4"/>
    </row>
    <row r="15" spans="1:14">
      <c r="A15" s="4"/>
      <c r="B15" s="4"/>
      <c r="C15" s="11"/>
      <c r="D15" s="12"/>
      <c r="E15" s="13"/>
      <c r="F15" s="11"/>
      <c r="G15" s="13"/>
      <c r="H15" s="4"/>
      <c r="I15" s="11"/>
      <c r="J15" s="12"/>
      <c r="K15" s="13"/>
      <c r="L15" s="4"/>
      <c r="M15" s="4"/>
      <c r="N15" s="4"/>
    </row>
    <row r="16" ht="25.5" spans="1:14">
      <c r="A16" s="4"/>
      <c r="B16" s="4" t="s">
        <v>31</v>
      </c>
      <c r="C16" s="4" t="s">
        <v>23</v>
      </c>
      <c r="D16" s="4" t="s">
        <v>32</v>
      </c>
      <c r="E16" s="4" t="s">
        <v>7</v>
      </c>
      <c r="F16" s="4" t="s">
        <v>33</v>
      </c>
      <c r="G16" s="4" t="s">
        <v>18</v>
      </c>
      <c r="H16" s="4" t="s">
        <v>23</v>
      </c>
      <c r="I16" s="4"/>
      <c r="J16" s="4" t="s">
        <v>32</v>
      </c>
      <c r="K16" s="4" t="s">
        <v>7</v>
      </c>
      <c r="L16" s="4" t="s">
        <v>33</v>
      </c>
      <c r="M16" s="4" t="s">
        <v>18</v>
      </c>
      <c r="N16" s="4" t="s">
        <v>34</v>
      </c>
    </row>
    <row r="17" ht="22.5" spans="1:14">
      <c r="A17" s="4"/>
      <c r="B17" s="4"/>
      <c r="C17" s="14" t="s">
        <v>114</v>
      </c>
      <c r="D17" s="4">
        <v>0.35</v>
      </c>
      <c r="E17" s="4" t="s">
        <v>39</v>
      </c>
      <c r="F17" s="4">
        <v>1</v>
      </c>
      <c r="G17" s="15">
        <v>0.35</v>
      </c>
      <c r="H17" s="11"/>
      <c r="I17" s="13"/>
      <c r="J17" s="4"/>
      <c r="K17" s="4"/>
      <c r="L17" s="4"/>
      <c r="M17" s="15"/>
      <c r="N17" s="31">
        <f>G17+G18+G19+G20</f>
        <v>0.66</v>
      </c>
    </row>
    <row r="18" ht="25.5" spans="1:14">
      <c r="A18" s="4"/>
      <c r="B18" s="4"/>
      <c r="C18" s="4" t="s">
        <v>38</v>
      </c>
      <c r="D18" s="4">
        <v>0.1</v>
      </c>
      <c r="E18" s="4" t="s">
        <v>39</v>
      </c>
      <c r="F18" s="16">
        <v>2</v>
      </c>
      <c r="G18" s="15">
        <v>0.2</v>
      </c>
      <c r="H18" s="11"/>
      <c r="I18" s="13"/>
      <c r="J18" s="4"/>
      <c r="K18" s="4"/>
      <c r="L18" s="4"/>
      <c r="M18" s="15"/>
      <c r="N18" s="31"/>
    </row>
    <row r="19" ht="25.5" spans="1:14">
      <c r="A19" s="4"/>
      <c r="B19" s="4"/>
      <c r="C19" s="17" t="s">
        <v>115</v>
      </c>
      <c r="D19" s="18">
        <v>24.41</v>
      </c>
      <c r="E19" s="19" t="s">
        <v>41</v>
      </c>
      <c r="F19" s="4" t="s">
        <v>116</v>
      </c>
      <c r="G19" s="18">
        <v>0.09</v>
      </c>
      <c r="H19" s="11"/>
      <c r="I19" s="13"/>
      <c r="J19" s="4"/>
      <c r="K19" s="4"/>
      <c r="L19" s="4"/>
      <c r="M19" s="15"/>
      <c r="N19" s="31"/>
    </row>
    <row r="20" spans="1:14">
      <c r="A20" s="4"/>
      <c r="B20" s="4"/>
      <c r="C20" s="20" t="s">
        <v>117</v>
      </c>
      <c r="D20" s="21">
        <v>0.02</v>
      </c>
      <c r="E20" s="21" t="s">
        <v>118</v>
      </c>
      <c r="F20" s="16">
        <v>1</v>
      </c>
      <c r="G20" s="21">
        <v>0.02</v>
      </c>
      <c r="H20" s="11"/>
      <c r="I20" s="13"/>
      <c r="J20" s="4"/>
      <c r="K20" s="4"/>
      <c r="L20" s="4"/>
      <c r="M20" s="15"/>
      <c r="N20" s="31"/>
    </row>
    <row r="21" spans="1:14">
      <c r="A21" s="4"/>
      <c r="B21" s="4"/>
      <c r="C21" s="4"/>
      <c r="D21" s="4"/>
      <c r="E21" s="4"/>
      <c r="F21" s="16"/>
      <c r="G21" s="15"/>
      <c r="H21" s="4"/>
      <c r="I21" s="4"/>
      <c r="J21" s="4"/>
      <c r="K21" s="4"/>
      <c r="L21" s="4"/>
      <c r="M21" s="4"/>
      <c r="N21" s="31"/>
    </row>
    <row r="22" spans="1:14">
      <c r="A22" s="4"/>
      <c r="B22" s="4" t="s">
        <v>44</v>
      </c>
      <c r="C22" s="4" t="s">
        <v>23</v>
      </c>
      <c r="D22" s="18" t="s">
        <v>119</v>
      </c>
      <c r="E22" s="18" t="s">
        <v>120</v>
      </c>
      <c r="F22" s="18" t="s">
        <v>121</v>
      </c>
      <c r="G22" s="11" t="s">
        <v>23</v>
      </c>
      <c r="H22" s="13"/>
      <c r="I22" s="4" t="s">
        <v>47</v>
      </c>
      <c r="J22" s="4"/>
      <c r="K22" s="4" t="s">
        <v>48</v>
      </c>
      <c r="L22" s="4" t="s">
        <v>18</v>
      </c>
      <c r="M22" s="4" t="s">
        <v>49</v>
      </c>
      <c r="N22" s="4"/>
    </row>
    <row r="23" spans="1:14">
      <c r="A23" s="4"/>
      <c r="B23" s="4"/>
      <c r="C23" s="4" t="s">
        <v>50</v>
      </c>
      <c r="D23" s="4">
        <f>270+180</f>
        <v>450</v>
      </c>
      <c r="E23" s="4">
        <f>900*2</f>
        <v>1800</v>
      </c>
      <c r="F23" s="4">
        <f>D23/E23</f>
        <v>0.25</v>
      </c>
      <c r="G23" s="11" t="s">
        <v>51</v>
      </c>
      <c r="H23" s="13"/>
      <c r="I23" s="4"/>
      <c r="J23" s="4"/>
      <c r="K23" s="4"/>
      <c r="L23" s="4"/>
      <c r="M23" s="4"/>
      <c r="N23" s="4"/>
    </row>
    <row r="24" ht="14.25" spans="1:14">
      <c r="A24" s="22"/>
      <c r="B24" s="23" t="s">
        <v>52</v>
      </c>
      <c r="C24" s="24"/>
      <c r="D24" s="24"/>
      <c r="E24" s="24"/>
      <c r="F24" s="24"/>
      <c r="G24" s="24"/>
      <c r="H24" s="24"/>
      <c r="I24" s="24"/>
      <c r="J24" s="24"/>
      <c r="K24" s="24"/>
      <c r="L24" s="32"/>
      <c r="M24" s="33">
        <f>M8+M12+N17+M23+F23</f>
        <v>10.509696969697</v>
      </c>
      <c r="N24" s="33"/>
    </row>
    <row r="25" ht="14.25" spans="1:14">
      <c r="A25" s="25" t="s">
        <v>53</v>
      </c>
      <c r="B25" s="26"/>
      <c r="C25" s="27" t="s">
        <v>54</v>
      </c>
      <c r="D25" s="28"/>
      <c r="E25" s="28"/>
      <c r="F25" s="27" t="s">
        <v>127</v>
      </c>
      <c r="G25" s="29"/>
      <c r="H25" s="26" t="s">
        <v>56</v>
      </c>
      <c r="I25" s="26"/>
      <c r="J25" s="26"/>
      <c r="K25" s="26"/>
      <c r="L25" s="26" t="s">
        <v>57</v>
      </c>
      <c r="M25" s="34">
        <v>10</v>
      </c>
      <c r="N25" s="35"/>
    </row>
    <row r="26" spans="1:10">
      <c r="A26" s="30" t="s">
        <v>123</v>
      </c>
      <c r="B26" s="30"/>
      <c r="H26" s="30" t="s">
        <v>124</v>
      </c>
      <c r="I26" s="30"/>
      <c r="J26" s="30"/>
    </row>
  </sheetData>
  <mergeCells count="66">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D10:E10"/>
    <mergeCell ref="F10:G10"/>
    <mergeCell ref="H10:K10"/>
    <mergeCell ref="C11:E11"/>
    <mergeCell ref="F11:G11"/>
    <mergeCell ref="I11:K11"/>
    <mergeCell ref="M11:N11"/>
    <mergeCell ref="C12:E12"/>
    <mergeCell ref="F12:G12"/>
    <mergeCell ref="I12:K12"/>
    <mergeCell ref="C13:E13"/>
    <mergeCell ref="F13:G13"/>
    <mergeCell ref="I13:K13"/>
    <mergeCell ref="C14:E14"/>
    <mergeCell ref="F14:G14"/>
    <mergeCell ref="I14:K14"/>
    <mergeCell ref="C15:E15"/>
    <mergeCell ref="F15:G15"/>
    <mergeCell ref="I15:K15"/>
    <mergeCell ref="H16:I16"/>
    <mergeCell ref="H17:I17"/>
    <mergeCell ref="H18:I18"/>
    <mergeCell ref="H21:I21"/>
    <mergeCell ref="G22:H22"/>
    <mergeCell ref="I22:J22"/>
    <mergeCell ref="M22:N22"/>
    <mergeCell ref="G23:H23"/>
    <mergeCell ref="I23:J23"/>
    <mergeCell ref="M23:N23"/>
    <mergeCell ref="B24:L24"/>
    <mergeCell ref="M24:N24"/>
    <mergeCell ref="A25:B25"/>
    <mergeCell ref="C25:E25"/>
    <mergeCell ref="F25:G25"/>
    <mergeCell ref="H25:I25"/>
    <mergeCell ref="J25:K25"/>
    <mergeCell ref="M25:N25"/>
    <mergeCell ref="A26:B26"/>
    <mergeCell ref="H26:J26"/>
    <mergeCell ref="A4:A6"/>
    <mergeCell ref="A7:A24"/>
    <mergeCell ref="B7:B10"/>
    <mergeCell ref="B11:B15"/>
    <mergeCell ref="B16:B21"/>
    <mergeCell ref="B22:B23"/>
    <mergeCell ref="N17:N21"/>
    <mergeCell ref="M8:N10"/>
    <mergeCell ref="M12:N1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F25" sqref="F25:G25"/>
    </sheetView>
  </sheetViews>
  <sheetFormatPr defaultColWidth="9" defaultRowHeight="13.5"/>
  <sheetData>
    <row r="1" spans="1:1">
      <c r="A1" t="s">
        <v>0</v>
      </c>
    </row>
    <row r="2" ht="24" spans="1:14">
      <c r="A2" s="1" t="s">
        <v>1</v>
      </c>
      <c r="B2" s="2"/>
      <c r="C2" s="2"/>
      <c r="D2" s="2"/>
      <c r="E2" s="2"/>
      <c r="F2" s="2"/>
      <c r="G2" s="2"/>
      <c r="H2" s="2"/>
      <c r="I2" s="2"/>
      <c r="J2" s="2"/>
      <c r="K2" s="2"/>
      <c r="L2" s="2"/>
      <c r="M2" s="2"/>
      <c r="N2" s="2"/>
    </row>
    <row r="3" ht="15.75" spans="1:14">
      <c r="A3" s="3" t="s">
        <v>2</v>
      </c>
      <c r="B3" s="3"/>
      <c r="C3" s="3"/>
      <c r="D3" s="3"/>
      <c r="E3" s="3"/>
      <c r="F3" s="3" t="s">
        <v>105</v>
      </c>
      <c r="G3" s="3"/>
      <c r="H3" s="3"/>
      <c r="I3" s="3"/>
      <c r="J3" s="3" t="s">
        <v>106</v>
      </c>
      <c r="K3" s="3"/>
      <c r="L3" s="3"/>
      <c r="M3" s="3"/>
      <c r="N3" s="3"/>
    </row>
    <row r="4" spans="1:14">
      <c r="A4" s="4" t="s">
        <v>5</v>
      </c>
      <c r="B4" s="5" t="s">
        <v>128</v>
      </c>
      <c r="C4" s="6"/>
      <c r="D4" s="7"/>
      <c r="E4" s="8" t="s">
        <v>129</v>
      </c>
      <c r="F4" s="8"/>
      <c r="G4" s="8"/>
      <c r="H4" s="8"/>
      <c r="I4" s="8"/>
      <c r="J4" s="8"/>
      <c r="K4" s="8"/>
      <c r="L4" s="8"/>
      <c r="M4" s="4" t="s">
        <v>7</v>
      </c>
      <c r="N4" s="4" t="s">
        <v>8</v>
      </c>
    </row>
    <row r="5" ht="38.25" spans="1:14">
      <c r="A5" s="4"/>
      <c r="B5" s="4" t="s">
        <v>9</v>
      </c>
      <c r="C5" s="4" t="s">
        <v>109</v>
      </c>
      <c r="D5" s="4"/>
      <c r="E5" s="4"/>
      <c r="F5" s="4"/>
      <c r="G5" s="4"/>
      <c r="H5" s="4"/>
      <c r="I5" s="4"/>
      <c r="J5" s="4"/>
      <c r="K5" s="4"/>
      <c r="L5" s="4"/>
      <c r="M5" s="4"/>
      <c r="N5" s="4"/>
    </row>
    <row r="6" spans="1:14">
      <c r="A6" s="4"/>
      <c r="B6" s="4" t="s">
        <v>11</v>
      </c>
      <c r="C6" s="4"/>
      <c r="D6" s="4"/>
      <c r="E6" s="4"/>
      <c r="F6" s="4"/>
      <c r="G6" s="4"/>
      <c r="H6" s="4"/>
      <c r="I6" s="4"/>
      <c r="J6" s="4"/>
      <c r="K6" s="4"/>
      <c r="L6" s="4"/>
      <c r="M6" s="4"/>
      <c r="N6" s="4"/>
    </row>
    <row r="7" spans="1:14">
      <c r="A7" s="4" t="s">
        <v>12</v>
      </c>
      <c r="B7" s="4" t="s">
        <v>13</v>
      </c>
      <c r="C7" s="4" t="s">
        <v>14</v>
      </c>
      <c r="D7" s="4" t="s">
        <v>15</v>
      </c>
      <c r="E7" s="4"/>
      <c r="F7" s="4" t="s">
        <v>16</v>
      </c>
      <c r="G7" s="4"/>
      <c r="H7" s="4" t="s">
        <v>17</v>
      </c>
      <c r="I7" s="4"/>
      <c r="J7" s="4"/>
      <c r="K7" s="4"/>
      <c r="L7" s="4" t="s">
        <v>18</v>
      </c>
      <c r="M7" s="4" t="s">
        <v>19</v>
      </c>
      <c r="N7" s="4"/>
    </row>
    <row r="8" spans="1:14">
      <c r="A8" s="4"/>
      <c r="B8" s="4"/>
      <c r="C8" s="9" t="s">
        <v>66</v>
      </c>
      <c r="D8" s="4">
        <v>15000</v>
      </c>
      <c r="E8" s="4"/>
      <c r="F8" s="4">
        <v>10</v>
      </c>
      <c r="G8" s="4"/>
      <c r="H8" s="4">
        <f>D8/(22*8*60)</f>
        <v>1.42045454545455</v>
      </c>
      <c r="I8" s="4"/>
      <c r="J8" s="4"/>
      <c r="K8" s="4"/>
      <c r="L8" s="4">
        <f>H8*F8</f>
        <v>14.2045454545455</v>
      </c>
      <c r="M8" s="4">
        <f>L8+L9</f>
        <v>14.2045454545455</v>
      </c>
      <c r="N8" s="4"/>
    </row>
    <row r="9" spans="1:14">
      <c r="A9" s="4"/>
      <c r="B9" s="4"/>
      <c r="C9" s="9"/>
      <c r="D9" s="4"/>
      <c r="E9" s="4"/>
      <c r="F9" s="4"/>
      <c r="G9" s="4"/>
      <c r="H9" s="4"/>
      <c r="I9" s="4"/>
      <c r="J9" s="4"/>
      <c r="K9" s="4"/>
      <c r="L9" s="4"/>
      <c r="M9" s="4"/>
      <c r="N9" s="4"/>
    </row>
    <row r="10" spans="1:14">
      <c r="A10" s="4"/>
      <c r="B10" s="4"/>
      <c r="C10" s="10"/>
      <c r="D10" s="4"/>
      <c r="E10" s="4"/>
      <c r="F10" s="4"/>
      <c r="G10" s="4"/>
      <c r="H10" s="4"/>
      <c r="I10" s="4"/>
      <c r="J10" s="4"/>
      <c r="K10" s="4"/>
      <c r="L10" s="4"/>
      <c r="M10" s="4"/>
      <c r="N10" s="4"/>
    </row>
    <row r="11" spans="1:14">
      <c r="A11" s="4"/>
      <c r="B11" s="4" t="s">
        <v>22</v>
      </c>
      <c r="C11" s="4" t="s">
        <v>23</v>
      </c>
      <c r="D11" s="4"/>
      <c r="E11" s="4"/>
      <c r="F11" s="4" t="s">
        <v>24</v>
      </c>
      <c r="G11" s="4"/>
      <c r="H11" s="4" t="s">
        <v>25</v>
      </c>
      <c r="I11" s="11" t="s">
        <v>110</v>
      </c>
      <c r="J11" s="12"/>
      <c r="K11" s="13"/>
      <c r="L11" s="4" t="s">
        <v>18</v>
      </c>
      <c r="M11" s="4" t="s">
        <v>19</v>
      </c>
      <c r="N11" s="4"/>
    </row>
    <row r="12" spans="1:14">
      <c r="A12" s="4"/>
      <c r="B12" s="4"/>
      <c r="C12" s="4" t="s">
        <v>111</v>
      </c>
      <c r="D12" s="4"/>
      <c r="E12" s="4"/>
      <c r="F12" s="4">
        <v>5000</v>
      </c>
      <c r="G12" s="4"/>
      <c r="H12" s="4">
        <v>6</v>
      </c>
      <c r="I12" s="4">
        <v>69.44</v>
      </c>
      <c r="J12" s="4"/>
      <c r="K12" s="4"/>
      <c r="L12" s="4">
        <v>0.08</v>
      </c>
      <c r="M12" s="4">
        <f>L12+L13+L14</f>
        <v>0.13</v>
      </c>
      <c r="N12" s="4"/>
    </row>
    <row r="13" spans="1:14">
      <c r="A13" s="4"/>
      <c r="B13" s="4"/>
      <c r="C13" s="4" t="s">
        <v>112</v>
      </c>
      <c r="D13" s="4"/>
      <c r="E13" s="4"/>
      <c r="F13" s="4">
        <v>1200</v>
      </c>
      <c r="G13" s="4"/>
      <c r="H13" s="4">
        <v>6</v>
      </c>
      <c r="I13" s="4">
        <v>16.67</v>
      </c>
      <c r="J13" s="4"/>
      <c r="K13" s="4"/>
      <c r="L13" s="4">
        <v>0.02</v>
      </c>
      <c r="M13" s="4"/>
      <c r="N13" s="4"/>
    </row>
    <row r="14" spans="1:14">
      <c r="A14" s="4"/>
      <c r="B14" s="4"/>
      <c r="C14" s="4" t="s">
        <v>113</v>
      </c>
      <c r="D14" s="4"/>
      <c r="E14" s="4"/>
      <c r="F14" s="4">
        <v>1000</v>
      </c>
      <c r="G14" s="4"/>
      <c r="H14" s="4">
        <v>15</v>
      </c>
      <c r="I14" s="4">
        <v>37.88</v>
      </c>
      <c r="J14" s="4"/>
      <c r="K14" s="4"/>
      <c r="L14" s="4">
        <v>0.03</v>
      </c>
      <c r="M14" s="4"/>
      <c r="N14" s="4"/>
    </row>
    <row r="15" spans="1:14">
      <c r="A15" s="4"/>
      <c r="B15" s="4"/>
      <c r="C15" s="11"/>
      <c r="D15" s="12"/>
      <c r="E15" s="13"/>
      <c r="F15" s="11"/>
      <c r="G15" s="13"/>
      <c r="H15" s="4"/>
      <c r="I15" s="11"/>
      <c r="J15" s="12"/>
      <c r="K15" s="13"/>
      <c r="L15" s="4"/>
      <c r="M15" s="4"/>
      <c r="N15" s="4"/>
    </row>
    <row r="16" ht="25.5" spans="1:14">
      <c r="A16" s="4"/>
      <c r="B16" s="4" t="s">
        <v>31</v>
      </c>
      <c r="C16" s="4" t="s">
        <v>23</v>
      </c>
      <c r="D16" s="4" t="s">
        <v>32</v>
      </c>
      <c r="E16" s="4" t="s">
        <v>7</v>
      </c>
      <c r="F16" s="4" t="s">
        <v>33</v>
      </c>
      <c r="G16" s="4" t="s">
        <v>18</v>
      </c>
      <c r="H16" s="4" t="s">
        <v>23</v>
      </c>
      <c r="I16" s="4"/>
      <c r="J16" s="4" t="s">
        <v>32</v>
      </c>
      <c r="K16" s="4" t="s">
        <v>7</v>
      </c>
      <c r="L16" s="4" t="s">
        <v>33</v>
      </c>
      <c r="M16" s="4" t="s">
        <v>18</v>
      </c>
      <c r="N16" s="4" t="s">
        <v>34</v>
      </c>
    </row>
    <row r="17" ht="22.5" spans="1:14">
      <c r="A17" s="4"/>
      <c r="B17" s="4"/>
      <c r="C17" s="14" t="s">
        <v>114</v>
      </c>
      <c r="D17" s="4">
        <v>0.35</v>
      </c>
      <c r="E17" s="4" t="s">
        <v>39</v>
      </c>
      <c r="F17" s="4">
        <v>1</v>
      </c>
      <c r="G17" s="15">
        <v>0.35</v>
      </c>
      <c r="H17" s="11"/>
      <c r="I17" s="13"/>
      <c r="J17" s="4"/>
      <c r="K17" s="4"/>
      <c r="L17" s="4"/>
      <c r="M17" s="15"/>
      <c r="N17" s="31">
        <f>G17+G18+G19+G20</f>
        <v>0.66</v>
      </c>
    </row>
    <row r="18" ht="25.5" spans="1:14">
      <c r="A18" s="4"/>
      <c r="B18" s="4"/>
      <c r="C18" s="4" t="s">
        <v>38</v>
      </c>
      <c r="D18" s="4">
        <v>0.1</v>
      </c>
      <c r="E18" s="4" t="s">
        <v>39</v>
      </c>
      <c r="F18" s="16">
        <v>2</v>
      </c>
      <c r="G18" s="15">
        <v>0.2</v>
      </c>
      <c r="H18" s="11"/>
      <c r="I18" s="13"/>
      <c r="J18" s="4"/>
      <c r="K18" s="4"/>
      <c r="L18" s="4"/>
      <c r="M18" s="15"/>
      <c r="N18" s="31"/>
    </row>
    <row r="19" ht="25.5" spans="1:14">
      <c r="A19" s="4"/>
      <c r="B19" s="4"/>
      <c r="C19" s="17" t="s">
        <v>115</v>
      </c>
      <c r="D19" s="18">
        <v>24.41</v>
      </c>
      <c r="E19" s="19" t="s">
        <v>41</v>
      </c>
      <c r="F19" s="4" t="s">
        <v>116</v>
      </c>
      <c r="G19" s="18">
        <v>0.09</v>
      </c>
      <c r="H19" s="11"/>
      <c r="I19" s="13"/>
      <c r="J19" s="4"/>
      <c r="K19" s="4"/>
      <c r="L19" s="4"/>
      <c r="M19" s="15"/>
      <c r="N19" s="31"/>
    </row>
    <row r="20" spans="1:14">
      <c r="A20" s="4"/>
      <c r="B20" s="4"/>
      <c r="C20" s="20" t="s">
        <v>117</v>
      </c>
      <c r="D20" s="21">
        <v>0.02</v>
      </c>
      <c r="E20" s="21" t="s">
        <v>118</v>
      </c>
      <c r="F20" s="16">
        <v>1</v>
      </c>
      <c r="G20" s="21">
        <v>0.02</v>
      </c>
      <c r="H20" s="11"/>
      <c r="I20" s="13"/>
      <c r="J20" s="4"/>
      <c r="K20" s="4"/>
      <c r="L20" s="4"/>
      <c r="M20" s="15"/>
      <c r="N20" s="31"/>
    </row>
    <row r="21" spans="1:14">
      <c r="A21" s="4"/>
      <c r="B21" s="4"/>
      <c r="C21" s="4"/>
      <c r="D21" s="4"/>
      <c r="E21" s="4"/>
      <c r="F21" s="16"/>
      <c r="G21" s="15"/>
      <c r="H21" s="4"/>
      <c r="I21" s="4"/>
      <c r="J21" s="4"/>
      <c r="K21" s="4"/>
      <c r="L21" s="4"/>
      <c r="M21" s="4"/>
      <c r="N21" s="31"/>
    </row>
    <row r="22" spans="1:14">
      <c r="A22" s="4"/>
      <c r="B22" s="4" t="s">
        <v>44</v>
      </c>
      <c r="C22" s="4" t="s">
        <v>23</v>
      </c>
      <c r="D22" s="18" t="s">
        <v>119</v>
      </c>
      <c r="E22" s="18" t="s">
        <v>120</v>
      </c>
      <c r="F22" s="18" t="s">
        <v>121</v>
      </c>
      <c r="G22" s="11" t="s">
        <v>23</v>
      </c>
      <c r="H22" s="13"/>
      <c r="I22" s="4" t="s">
        <v>47</v>
      </c>
      <c r="J22" s="4"/>
      <c r="K22" s="4" t="s">
        <v>48</v>
      </c>
      <c r="L22" s="4" t="s">
        <v>18</v>
      </c>
      <c r="M22" s="4" t="s">
        <v>49</v>
      </c>
      <c r="N22" s="4"/>
    </row>
    <row r="23" spans="1:14">
      <c r="A23" s="4"/>
      <c r="B23" s="4"/>
      <c r="C23" s="4" t="s">
        <v>50</v>
      </c>
      <c r="D23" s="4">
        <f>270+180</f>
        <v>450</v>
      </c>
      <c r="E23" s="4">
        <f>900*2</f>
        <v>1800</v>
      </c>
      <c r="F23" s="4">
        <f>D23/E23</f>
        <v>0.25</v>
      </c>
      <c r="G23" s="11" t="s">
        <v>51</v>
      </c>
      <c r="H23" s="13"/>
      <c r="I23" s="4"/>
      <c r="J23" s="4"/>
      <c r="K23" s="4"/>
      <c r="L23" s="4"/>
      <c r="M23" s="4"/>
      <c r="N23" s="4"/>
    </row>
    <row r="24" ht="14.25" spans="1:14">
      <c r="A24" s="22"/>
      <c r="B24" s="23" t="s">
        <v>52</v>
      </c>
      <c r="C24" s="24"/>
      <c r="D24" s="24"/>
      <c r="E24" s="24"/>
      <c r="F24" s="24"/>
      <c r="G24" s="24"/>
      <c r="H24" s="24"/>
      <c r="I24" s="24"/>
      <c r="J24" s="24"/>
      <c r="K24" s="24"/>
      <c r="L24" s="32"/>
      <c r="M24" s="33">
        <f>M8+M12+N17+M23+F23</f>
        <v>15.2445454545455</v>
      </c>
      <c r="N24" s="33"/>
    </row>
    <row r="25" ht="14.25" spans="1:14">
      <c r="A25" s="25" t="s">
        <v>53</v>
      </c>
      <c r="B25" s="26"/>
      <c r="C25" s="27" t="s">
        <v>54</v>
      </c>
      <c r="D25" s="28"/>
      <c r="E25" s="28"/>
      <c r="F25" s="27" t="s">
        <v>130</v>
      </c>
      <c r="G25" s="29"/>
      <c r="H25" s="26" t="s">
        <v>56</v>
      </c>
      <c r="I25" s="26"/>
      <c r="J25" s="26"/>
      <c r="K25" s="26"/>
      <c r="L25" s="26" t="s">
        <v>57</v>
      </c>
      <c r="M25" s="34">
        <v>15</v>
      </c>
      <c r="N25" s="35"/>
    </row>
    <row r="26" spans="1:10">
      <c r="A26" s="30" t="s">
        <v>123</v>
      </c>
      <c r="B26" s="30"/>
      <c r="H26" s="30" t="s">
        <v>124</v>
      </c>
      <c r="I26" s="30"/>
      <c r="J26" s="30"/>
    </row>
  </sheetData>
  <mergeCells count="66">
    <mergeCell ref="A2:N2"/>
    <mergeCell ref="A3:E3"/>
    <mergeCell ref="F3:I3"/>
    <mergeCell ref="J3:N3"/>
    <mergeCell ref="B4:D4"/>
    <mergeCell ref="E4:L4"/>
    <mergeCell ref="C5:N5"/>
    <mergeCell ref="C6:N6"/>
    <mergeCell ref="D7:E7"/>
    <mergeCell ref="F7:G7"/>
    <mergeCell ref="H7:K7"/>
    <mergeCell ref="M7:N7"/>
    <mergeCell ref="D8:E8"/>
    <mergeCell ref="F8:G8"/>
    <mergeCell ref="H8:K8"/>
    <mergeCell ref="D9:E9"/>
    <mergeCell ref="F9:G9"/>
    <mergeCell ref="H9:K9"/>
    <mergeCell ref="D10:E10"/>
    <mergeCell ref="F10:G10"/>
    <mergeCell ref="H10:K10"/>
    <mergeCell ref="C11:E11"/>
    <mergeCell ref="F11:G11"/>
    <mergeCell ref="I11:K11"/>
    <mergeCell ref="M11:N11"/>
    <mergeCell ref="C12:E12"/>
    <mergeCell ref="F12:G12"/>
    <mergeCell ref="I12:K12"/>
    <mergeCell ref="C13:E13"/>
    <mergeCell ref="F13:G13"/>
    <mergeCell ref="I13:K13"/>
    <mergeCell ref="C14:E14"/>
    <mergeCell ref="F14:G14"/>
    <mergeCell ref="I14:K14"/>
    <mergeCell ref="C15:E15"/>
    <mergeCell ref="F15:G15"/>
    <mergeCell ref="I15:K15"/>
    <mergeCell ref="H16:I16"/>
    <mergeCell ref="H17:I17"/>
    <mergeCell ref="H18:I18"/>
    <mergeCell ref="H21:I21"/>
    <mergeCell ref="G22:H22"/>
    <mergeCell ref="I22:J22"/>
    <mergeCell ref="M22:N22"/>
    <mergeCell ref="G23:H23"/>
    <mergeCell ref="I23:J23"/>
    <mergeCell ref="M23:N23"/>
    <mergeCell ref="B24:L24"/>
    <mergeCell ref="M24:N24"/>
    <mergeCell ref="A25:B25"/>
    <mergeCell ref="C25:E25"/>
    <mergeCell ref="F25:G25"/>
    <mergeCell ref="H25:I25"/>
    <mergeCell ref="J25:K25"/>
    <mergeCell ref="M25:N25"/>
    <mergeCell ref="A26:B26"/>
    <mergeCell ref="H26:J26"/>
    <mergeCell ref="A4:A6"/>
    <mergeCell ref="A7:A24"/>
    <mergeCell ref="B7:B10"/>
    <mergeCell ref="B11:B15"/>
    <mergeCell ref="B16:B21"/>
    <mergeCell ref="B22:B23"/>
    <mergeCell ref="N17:N21"/>
    <mergeCell ref="M8:N10"/>
    <mergeCell ref="M12:N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俯卧位通气治疗</vt:lpstr>
      <vt:lpstr>干眼病眼表检查</vt:lpstr>
      <vt:lpstr>术中神经电生理监测</vt:lpstr>
      <vt:lpstr>药学门诊诊查费(主管及以下药师)</vt:lpstr>
      <vt:lpstr>药学门诊诊查费(副主任药师)</vt:lpstr>
      <vt:lpstr>药学门诊诊查费(主任药师)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Silent Universe</cp:lastModifiedBy>
  <dcterms:created xsi:type="dcterms:W3CDTF">2023-05-12T11:15:00Z</dcterms:created>
  <dcterms:modified xsi:type="dcterms:W3CDTF">2025-06-04T02:35:13Z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8EC4706A0BEA4076B47FB09F565800BA_13</vt:lpwstr>
  </property>
  <property fmtid="{D5CDD505-2E9C-101B-9397-08002B2CF9AE}" pid="3" name="KSOProductBuildVer">
    <vt:lpwstr>2052-12.1.0.21171</vt:lpwstr>
  </property>
</Properties>
</file>